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tabRatio="380" activeTab="1"/>
  </bookViews>
  <sheets>
    <sheet name="BDI TCU " sheetId="1" r:id="rId1"/>
    <sheet name="GERAL -TODOS OS LOTES" sheetId="2" r:id="rId2"/>
    <sheet name="Relatório de Compatibilidade" sheetId="3" r:id="rId3"/>
  </sheets>
  <externalReferences>
    <externalReference r:id="rId6"/>
  </externalReferences>
  <definedNames>
    <definedName name="alt.1" localSheetId="1">#REF!</definedName>
    <definedName name="alt.1">#REF!</definedName>
    <definedName name="alt.2" localSheetId="1">#REF!</definedName>
    <definedName name="alt.2">#REF!</definedName>
    <definedName name="_xlnm.Print_Area" localSheetId="0">'BDI TCU '!$B$2:$J$28</definedName>
    <definedName name="_xlnm.Print_Area" localSheetId="1">'GERAL -TODOS OS LOTES'!$A$1:$H$34</definedName>
    <definedName name="bdi" localSheetId="1">'GERAL -TODOS OS LOTES'!#REF!</definedName>
    <definedName name="bdi">#REF!</definedName>
    <definedName name="dbi" localSheetId="1">#REF!</definedName>
    <definedName name="dbi">#REF!</definedName>
    <definedName name="Excel" localSheetId="1">#REF!</definedName>
    <definedName name="Excel">#REF!</definedName>
    <definedName name="Excel_BuiltIn_Print_Area_6" localSheetId="1">#REF!</definedName>
    <definedName name="Excel_BuiltIn_Print_Area_6">#REF!</definedName>
    <definedName name="Excel_BuiltIn_Print_Titles_10" localSheetId="1">#REF!</definedName>
    <definedName name="Excel_BuiltIn_Print_Titles_10">#REF!</definedName>
    <definedName name="Excel_BuiltIn_Print_Titles_3" localSheetId="1">#REF!</definedName>
    <definedName name="Excel_BuiltIn_Print_Titles_3">#REF!</definedName>
    <definedName name="Excel_BuiltIn_Print_Titles_4" localSheetId="1">#REF!</definedName>
    <definedName name="Excel_BuiltIn_Print_Titles_4">#REF!</definedName>
    <definedName name="Excel_BuiltIn_Print_Titles_5" localSheetId="1">#REF!</definedName>
    <definedName name="Excel_BuiltIn_Print_Titles_5">#REF!</definedName>
    <definedName name="Excel_BuiltIn_Print_Titles_6" localSheetId="1">#REF!</definedName>
    <definedName name="Excel_BuiltIn_Print_Titles_6">#REF!</definedName>
    <definedName name="Excel_BuiltIn_Print_Titles_7" localSheetId="1">#REF!</definedName>
    <definedName name="Excel_BuiltIn_Print_Titles_7">#REF!</definedName>
    <definedName name="Excel_BuiltIn_Print_Titles_9" localSheetId="1">#REF!</definedName>
    <definedName name="Excel_BuiltIn_Print_Titles_9">#REF!</definedName>
    <definedName name="ftr" localSheetId="1">'GERAL -TODOS OS LOTES'!#REF!</definedName>
    <definedName name="ftr">#REF!</definedName>
    <definedName name="j.1" localSheetId="1">#REF!</definedName>
    <definedName name="j.1">#REF!</definedName>
    <definedName name="j.10" localSheetId="1">#REF!</definedName>
    <definedName name="j.10">#REF!</definedName>
    <definedName name="j.11" localSheetId="1">#REF!</definedName>
    <definedName name="j.11">#REF!</definedName>
    <definedName name="j.12" localSheetId="1">#REF!</definedName>
    <definedName name="j.12">#REF!</definedName>
    <definedName name="j.13" localSheetId="1">#REF!</definedName>
    <definedName name="j.13">#REF!</definedName>
    <definedName name="j.14" localSheetId="1">#REF!</definedName>
    <definedName name="j.14">#REF!</definedName>
    <definedName name="j.15" localSheetId="1">#REF!</definedName>
    <definedName name="j.15">#REF!</definedName>
    <definedName name="j.16" localSheetId="1">#REF!</definedName>
    <definedName name="j.16">#REF!</definedName>
    <definedName name="j.17" localSheetId="1">#REF!</definedName>
    <definedName name="j.17">#REF!</definedName>
    <definedName name="j.18" localSheetId="1">#REF!</definedName>
    <definedName name="j.18">#REF!</definedName>
    <definedName name="j.19" localSheetId="1">#REF!</definedName>
    <definedName name="j.19">#REF!</definedName>
    <definedName name="j.2" localSheetId="1">#REF!</definedName>
    <definedName name="j.2">#REF!</definedName>
    <definedName name="j.20" localSheetId="1">#REF!</definedName>
    <definedName name="j.20">#REF!</definedName>
    <definedName name="j.21" localSheetId="1">#REF!</definedName>
    <definedName name="j.21">#REF!</definedName>
    <definedName name="j.22" localSheetId="1">#REF!</definedName>
    <definedName name="j.22">#REF!</definedName>
    <definedName name="j.23" localSheetId="1">#REF!</definedName>
    <definedName name="j.23">#REF!</definedName>
    <definedName name="j.3" localSheetId="1">#REF!</definedName>
    <definedName name="j.3">#REF!</definedName>
    <definedName name="j.4" localSheetId="1">#REF!</definedName>
    <definedName name="j.4">#REF!</definedName>
    <definedName name="j.5" localSheetId="1">#REF!</definedName>
    <definedName name="j.5">#REF!</definedName>
    <definedName name="j.6" localSheetId="1">#REF!</definedName>
    <definedName name="j.6">#REF!</definedName>
    <definedName name="j.7" localSheetId="1">#REF!</definedName>
    <definedName name="j.7">#REF!</definedName>
    <definedName name="j.8" localSheetId="1">#REF!</definedName>
    <definedName name="j.8">#REF!</definedName>
    <definedName name="j.9" localSheetId="1">#REF!</definedName>
    <definedName name="j.9">#REF!</definedName>
    <definedName name="p.1" localSheetId="1">#REF!</definedName>
    <definedName name="p.1">#REF!</definedName>
    <definedName name="p.2" localSheetId="1">#REF!</definedName>
    <definedName name="p.2">#REF!</definedName>
    <definedName name="p.3" localSheetId="1">#REF!</definedName>
    <definedName name="p.3">#REF!</definedName>
    <definedName name="p.4" localSheetId="1">#REF!</definedName>
    <definedName name="p.4">#REF!</definedName>
    <definedName name="PED.1" localSheetId="1">#REF!</definedName>
    <definedName name="PED.1">#REF!</definedName>
    <definedName name="PED.2" localSheetId="1">#REF!</definedName>
    <definedName name="PED.2">#REF!</definedName>
    <definedName name="PED.3" localSheetId="1">#REF!</definedName>
    <definedName name="PED.3">#REF!</definedName>
    <definedName name="_xlnm.Print_Titles" localSheetId="1">'GERAL -TODOS OS LOTES'!$1:$6</definedName>
    <definedName name="v.1" localSheetId="1">#REF!</definedName>
    <definedName name="v.1">#REF!</definedName>
  </definedNames>
  <calcPr fullCalcOnLoad="1"/>
</workbook>
</file>

<file path=xl/sharedStrings.xml><?xml version="1.0" encoding="utf-8"?>
<sst xmlns="http://schemas.openxmlformats.org/spreadsheetml/2006/main" count="92" uniqueCount="61">
  <si>
    <t>m²</t>
  </si>
  <si>
    <t>PLANILHA ORÇAMENTARIA</t>
  </si>
  <si>
    <t>ITEM</t>
  </si>
  <si>
    <t>ESPECIFICAÇÕES</t>
  </si>
  <si>
    <t>UNID</t>
  </si>
  <si>
    <t>QUANT</t>
  </si>
  <si>
    <t>PREÇO S/ BDI</t>
  </si>
  <si>
    <t>PREÇO C/ BDI</t>
  </si>
  <si>
    <t>Acórdão 2622/2013 - CE 424/2013</t>
  </si>
  <si>
    <t>CALCULO DO BDI -CONSTRUÇÃO DE EDIFÍCIOS</t>
  </si>
  <si>
    <t>Município</t>
  </si>
  <si>
    <t>UF</t>
  </si>
  <si>
    <t>Parâmetros para cálculo do BDI</t>
  </si>
  <si>
    <t>Itens Admissíveis</t>
  </si>
  <si>
    <t>Intervalos admissíveis sem justificativa</t>
  </si>
  <si>
    <t>Índices adotados</t>
  </si>
  <si>
    <t>Administração Central (AC)</t>
  </si>
  <si>
    <t xml:space="preserve">De </t>
  </si>
  <si>
    <t>até</t>
  </si>
  <si>
    <t>Seguro e Garantia (S+G)</t>
  </si>
  <si>
    <t>Risco (R)</t>
  </si>
  <si>
    <t>Despesas financeiras (DF)</t>
  </si>
  <si>
    <t>Lucro (L)</t>
  </si>
  <si>
    <t>Tributos (T)</t>
  </si>
  <si>
    <t>INSS desoneração (E)</t>
  </si>
  <si>
    <t>ou</t>
  </si>
  <si>
    <t>Controle</t>
  </si>
  <si>
    <t>BDI ADMISSÍVEL</t>
  </si>
  <si>
    <t>BDI NÃO ADMISSÍVEL</t>
  </si>
  <si>
    <t>BDI CALCULADO ----&gt;</t>
  </si>
  <si>
    <t>BDI = (1+AC+S+R+G)*(1+DF)*(1+L)/(1-(T+E))</t>
  </si>
  <si>
    <t>BDI=</t>
  </si>
  <si>
    <t>TOTAL (R$)</t>
  </si>
  <si>
    <t>PREFEITURA MUNICIPAL DE PAPAGAIOS-MG</t>
  </si>
  <si>
    <t>SECRETARIA MUNICIPAL DE TRANSPORTES, OBRAS E SERVIÇOS URBANOS</t>
  </si>
  <si>
    <t>CÓDIGO SETOP -MG / SINAPI</t>
  </si>
  <si>
    <t>1.1</t>
  </si>
  <si>
    <t>1.2</t>
  </si>
  <si>
    <t>TOTAL GERAL DOS SERVIÇOS</t>
  </si>
  <si>
    <t>DATA BASE: JUN/2016 e DEZ/2016</t>
  </si>
  <si>
    <t>PAPAGAIOS</t>
  </si>
  <si>
    <t>PRESTAÇÃO DE SERVIÇOS DE MÃO DE OBRA (MATERIAL INCLUSO)                                                             PARA MANUTENÇÃO DO PARQUE DE EXPOSIÇÕES</t>
  </si>
  <si>
    <t>COTAÇÃO</t>
  </si>
  <si>
    <t>COBERTURA EM TELHA METÁLICA GALVANIZADA TRAPEZOIDAL 0,43 MM, INCLUSIVE INSTALAÇÃO</t>
  </si>
  <si>
    <t>CUMEEIRA EM PERFIL TRAPEZOIDAL DE ZINCO</t>
  </si>
  <si>
    <t>1.3</t>
  </si>
  <si>
    <t>1.4</t>
  </si>
  <si>
    <t>m</t>
  </si>
  <si>
    <t>PINTURA ÓLEO/ESMALTE, 2 DEMÃOS EM ESTRUTURA DE AÇO CARBONO, INCLUSIVE LIXAMENTO</t>
  </si>
  <si>
    <t>Relatório de Compatibilidade para Planilha de Orçamento - Parque Exposições.xls</t>
  </si>
  <si>
    <t>Executar em 14/03/2018 17:35</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</si>
  <si>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</si>
  <si>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</si>
  <si>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</si>
  <si>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</si>
  <si>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fórmulas nesta pasta de trabalho estão vinculadas a outras pastas de trabalho que estão fechadas. Quando as fórmulas forem recalculadas em versões anteriores do Excel sem que as pastas de trabalho vinculadas sejam abertas, não será possível retornar caracteres além do limite de 255.</t>
  </si>
  <si>
    <t>BDI TCU '!J7</t>
  </si>
  <si>
    <t>Excel 97-2003</t>
  </si>
  <si>
    <t>Esta pasta de trabalho contém planilhas que apresentam cabeçalhos e rodapés na primeira página ou da página par. Não é possível exibir cabeçalhos e rodapés dessas páginas em versões anteriores do Excel.</t>
  </si>
  <si>
    <t>Algumas células ou alguns estilos desta pasta de trabalho contêm formatação para a qual não há suporte no formato de arquivo selecionado. Esses formatos serão convertidos no formato mais próximo disponível.</t>
  </si>
  <si>
    <t>REMOÇÃO DE TELHA METÁLICA OU PVC, INCLUSIVE AFASTAMENTO E EMPILHAMENTO</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</si>
</sst>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 &quot;#,##0.00"/>
    <numFmt numFmtId="179" formatCode="_(* #,##0.00_);_(* \(#,##0.00\);_(* \-??_);_(@_)"/>
    <numFmt numFmtId="180" formatCode="#,##0.0"/>
    <numFmt numFmtId="181" formatCode="#,##0.00;[Red]#,##0.00"/>
    <numFmt numFmtId="182" formatCode="&quot;Sim&quot;;&quot;Sim&quot;;&quot;Não&quot;"/>
    <numFmt numFmtId="183" formatCode="&quot;Verdadeiro&quot;;&quot;Verdadeiro&quot;;&quot;Falso&quot;"/>
    <numFmt numFmtId="184" formatCode="&quot;Ativar&quot;;&quot;Ativar&quot;;&quot;Desativar&quot;"/>
    <numFmt numFmtId="185" formatCode="[$€-2]\ #,##0.00_);[Red]\([$€-2]\ #,##0.00\)"/>
    <numFmt numFmtId="186" formatCode="0.0"/>
    <numFmt numFmtId="187" formatCode="0.0000"/>
    <numFmt numFmtId="188" formatCode="0.000"/>
    <numFmt numFmtId="189" formatCode="&quot;Ativado&quot;;&quot;Ativado&quot;;&quot;Desativado&quot;"/>
  </numFmts>
  <fonts count="47">
    <font>
      <sz val="10"/>
      <name val="Arial"/>
      <family val="0"/>
    </font>
    <font>
      <sz val="11"/>
      <color indexed="8"/>
      <name val="Calibri"/>
      <family val="2"/>
    </font>
    <font>
      <sz val="9"/>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Arial"/>
      <family val="2"/>
    </font>
    <font>
      <sz val="12"/>
      <name val="Arial"/>
      <family val="2"/>
    </font>
    <font>
      <b/>
      <sz val="9"/>
      <color indexed="9"/>
      <name val="Arial"/>
      <family val="2"/>
    </font>
    <font>
      <b/>
      <sz val="9"/>
      <name val="Arial"/>
      <family val="2"/>
    </font>
    <font>
      <sz val="10"/>
      <color indexed="9"/>
      <name val="Arial"/>
      <family val="2"/>
    </font>
    <font>
      <b/>
      <sz val="18"/>
      <name val="Arial"/>
      <family val="2"/>
    </font>
    <font>
      <b/>
      <sz val="16"/>
      <name val="Arial"/>
      <family val="2"/>
    </font>
    <font>
      <b/>
      <sz val="10"/>
      <name val="Arial"/>
      <family val="0"/>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56"/>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right style="thin"/>
      <top/>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style="medium"/>
      <right/>
      <top/>
      <bottom style="medium"/>
    </border>
    <border>
      <left>
        <color indexed="63"/>
      </left>
      <right>
        <color indexed="63"/>
      </right>
      <top>
        <color indexed="63"/>
      </top>
      <bottom style="medium"/>
    </border>
    <border>
      <left style="thin"/>
      <right/>
      <top/>
      <bottom/>
    </border>
    <border>
      <left style="thin"/>
      <right/>
      <top/>
      <bottom style="thin"/>
    </border>
    <border>
      <left/>
      <right/>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color indexed="8"/>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style="thin"/>
      <right/>
      <top style="thin"/>
      <bottom style="thin"/>
    </border>
    <border>
      <left/>
      <right/>
      <top style="thin"/>
      <bottom style="thin"/>
    </border>
    <border>
      <left style="thin"/>
      <right style="medium"/>
      <top style="thin"/>
      <bottom style="thin"/>
    </border>
    <border>
      <left style="thin"/>
      <right/>
      <top style="medium"/>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right style="thin"/>
      <top style="thin"/>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bottom/>
    </border>
    <border>
      <left style="thin"/>
      <right style="thin"/>
      <top/>
      <bottom/>
    </border>
    <border>
      <left style="thin"/>
      <right style="medium"/>
      <top/>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7" borderId="0" applyNumberFormat="0" applyBorder="0" applyAlignment="0" applyProtection="0"/>
    <xf numFmtId="0" fontId="10" fillId="3" borderId="0" applyNumberFormat="0" applyBorder="0" applyAlignment="0" applyProtection="0"/>
    <xf numFmtId="0" fontId="31" fillId="38" borderId="0" applyNumberFormat="0" applyBorder="0" applyAlignment="0" applyProtection="0"/>
    <xf numFmtId="0" fontId="6" fillId="39" borderId="1" applyNumberFormat="0" applyAlignment="0" applyProtection="0"/>
    <xf numFmtId="0" fontId="32" fillId="40" borderId="2" applyNumberFormat="0" applyAlignment="0" applyProtection="0"/>
    <xf numFmtId="0" fontId="33" fillId="41" borderId="3" applyNumberFormat="0" applyAlignment="0" applyProtection="0"/>
    <xf numFmtId="0" fontId="34" fillId="0" borderId="4" applyNumberFormat="0" applyFill="0" applyAlignment="0" applyProtection="0"/>
    <xf numFmtId="0" fontId="7" fillId="42" borderId="5" applyNumberFormat="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5" fillId="49" borderId="2" applyNumberFormat="0" applyAlignment="0" applyProtection="0"/>
    <xf numFmtId="0" fontId="14" fillId="0" borderId="0" applyNumberFormat="0" applyFill="0" applyBorder="0" applyAlignment="0" applyProtection="0"/>
    <xf numFmtId="0" fontId="5" fillId="4" borderId="0" applyNumberFormat="0" applyBorder="0" applyAlignment="0" applyProtection="0"/>
    <xf numFmtId="0" fontId="15"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7" fillId="50" borderId="0" applyNumberFormat="0" applyBorder="0" applyAlignment="0" applyProtection="0"/>
    <xf numFmtId="0" fontId="9" fillId="7" borderId="1" applyNumberFormat="0" applyAlignment="0" applyProtection="0"/>
    <xf numFmtId="0" fontId="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176" fontId="0" fillId="0" borderId="0" applyFont="0" applyFill="0" applyBorder="0" applyAlignment="0" applyProtection="0"/>
    <xf numFmtId="0" fontId="38" fillId="51" borderId="0" applyNumberFormat="0" applyBorder="0" applyAlignment="0" applyProtection="0"/>
    <xf numFmtId="0" fontId="11"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3" borderId="9" applyNumberFormat="0" applyFont="0" applyAlignment="0" applyProtection="0"/>
    <xf numFmtId="0" fontId="0" fillId="54" borderId="10" applyNumberFormat="0" applyAlignment="0" applyProtection="0"/>
    <xf numFmtId="0" fontId="12" fillId="39"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9" fillId="40" borderId="12" applyNumberFormat="0" applyAlignment="0" applyProtection="0"/>
    <xf numFmtId="41"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9"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43" fillId="0" borderId="13" applyNumberFormat="0" applyFill="0" applyAlignment="0" applyProtection="0"/>
    <xf numFmtId="0" fontId="16" fillId="0" borderId="14"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0" applyNumberFormat="0" applyFill="0" applyBorder="0" applyAlignment="0" applyProtection="0"/>
    <xf numFmtId="0" fontId="46" fillId="0" borderId="17" applyNumberFormat="0" applyFill="0" applyAlignment="0" applyProtection="0"/>
    <xf numFmtId="177" fontId="0" fillId="0" borderId="0" applyFont="0" applyFill="0" applyBorder="0" applyAlignment="0" applyProtection="0"/>
    <xf numFmtId="0" fontId="13" fillId="0" borderId="0" applyNumberFormat="0" applyFill="0" applyBorder="0" applyAlignment="0" applyProtection="0"/>
  </cellStyleXfs>
  <cellXfs count="162">
    <xf numFmtId="0" fontId="0" fillId="0" borderId="0" xfId="0" applyAlignment="1">
      <alignment/>
    </xf>
    <xf numFmtId="0" fontId="0" fillId="0" borderId="0" xfId="87" applyFont="1" applyAlignment="1">
      <alignment vertical="center" wrapText="1"/>
      <protection/>
    </xf>
    <xf numFmtId="0" fontId="0" fillId="0" borderId="0" xfId="87" applyFont="1" applyBorder="1" applyAlignment="1">
      <alignment vertical="center" wrapText="1"/>
      <protection/>
    </xf>
    <xf numFmtId="4" fontId="0" fillId="0" borderId="0" xfId="87" applyNumberFormat="1" applyFont="1" applyBorder="1" applyAlignment="1">
      <alignment vertical="center" wrapText="1"/>
      <protection/>
    </xf>
    <xf numFmtId="0" fontId="2" fillId="0" borderId="0" xfId="87" applyFont="1" applyAlignment="1" applyProtection="1">
      <alignment vertical="center" wrapText="1"/>
      <protection locked="0"/>
    </xf>
    <xf numFmtId="0" fontId="2" fillId="0" borderId="0" xfId="87" applyFont="1" applyBorder="1" applyAlignment="1" applyProtection="1">
      <alignment vertical="center" wrapText="1"/>
      <protection locked="0"/>
    </xf>
    <xf numFmtId="4" fontId="2" fillId="0" borderId="0" xfId="87" applyNumberFormat="1" applyFont="1" applyBorder="1" applyAlignment="1" applyProtection="1">
      <alignment vertical="center" wrapText="1"/>
      <protection locked="0"/>
    </xf>
    <xf numFmtId="0" fontId="0" fillId="0" borderId="18" xfId="87" applyFont="1" applyBorder="1" applyAlignment="1">
      <alignment vertical="center" wrapText="1"/>
      <protection/>
    </xf>
    <xf numFmtId="4" fontId="0" fillId="55" borderId="0" xfId="87" applyNumberFormat="1" applyFont="1" applyFill="1" applyBorder="1" applyAlignment="1">
      <alignment vertical="center" wrapText="1"/>
      <protection/>
    </xf>
    <xf numFmtId="4" fontId="0" fillId="0" borderId="0" xfId="87" applyNumberFormat="1" applyFont="1" applyFill="1" applyBorder="1" applyAlignment="1">
      <alignment vertical="center" wrapText="1"/>
      <protection/>
    </xf>
    <xf numFmtId="4" fontId="2" fillId="0" borderId="0" xfId="87" applyNumberFormat="1" applyFont="1" applyFill="1" applyBorder="1" applyAlignment="1" applyProtection="1">
      <alignment vertical="center" wrapText="1"/>
      <protection locked="0"/>
    </xf>
    <xf numFmtId="0" fontId="0" fillId="56" borderId="19" xfId="0" applyFill="1" applyBorder="1" applyAlignment="1">
      <alignment horizontal="center"/>
    </xf>
    <xf numFmtId="0" fontId="0" fillId="55" borderId="0" xfId="87" applyFont="1" applyFill="1" applyBorder="1" applyAlignment="1">
      <alignment vertical="center" wrapText="1"/>
      <protection/>
    </xf>
    <xf numFmtId="0" fontId="0" fillId="55" borderId="18" xfId="87" applyFont="1" applyFill="1" applyBorder="1" applyAlignment="1">
      <alignment vertical="center" wrapText="1"/>
      <protection/>
    </xf>
    <xf numFmtId="0" fontId="20" fillId="57" borderId="20" xfId="87" applyFont="1" applyFill="1" applyBorder="1" applyAlignment="1" applyProtection="1">
      <alignment horizontal="left" vertical="center" wrapText="1"/>
      <protection/>
    </xf>
    <xf numFmtId="0" fontId="20" fillId="0" borderId="20" xfId="0" applyFont="1" applyBorder="1" applyAlignment="1" applyProtection="1">
      <alignment horizontal="center" vertical="center" wrapText="1"/>
      <protection/>
    </xf>
    <xf numFmtId="4" fontId="20" fillId="0" borderId="20" xfId="0" applyNumberFormat="1" applyFont="1" applyBorder="1" applyAlignment="1" applyProtection="1">
      <alignment horizontal="center" vertical="center" wrapText="1"/>
      <protection/>
    </xf>
    <xf numFmtId="0" fontId="20" fillId="55" borderId="20" xfId="87" applyFont="1" applyFill="1" applyBorder="1" applyAlignment="1" applyProtection="1">
      <alignment horizontal="center" vertical="center" wrapText="1"/>
      <protection/>
    </xf>
    <xf numFmtId="0" fontId="20" fillId="0" borderId="20" xfId="0" applyFont="1" applyBorder="1" applyAlignment="1">
      <alignment vertical="center"/>
    </xf>
    <xf numFmtId="0" fontId="20" fillId="55" borderId="20" xfId="0" applyFont="1" applyFill="1" applyBorder="1" applyAlignment="1">
      <alignment vertical="center"/>
    </xf>
    <xf numFmtId="0" fontId="19" fillId="55" borderId="21" xfId="87" applyFont="1" applyFill="1" applyBorder="1" applyAlignment="1">
      <alignment vertical="center" wrapText="1"/>
      <protection/>
    </xf>
    <xf numFmtId="0" fontId="19" fillId="0" borderId="0" xfId="87" applyFont="1" applyBorder="1" applyAlignment="1">
      <alignment vertical="center" wrapText="1"/>
      <protection/>
    </xf>
    <xf numFmtId="178" fontId="0" fillId="0" borderId="0" xfId="87" applyNumberFormat="1" applyFont="1" applyBorder="1" applyAlignment="1">
      <alignment horizontal="center" vertical="center" wrapText="1"/>
      <protection/>
    </xf>
    <xf numFmtId="178" fontId="0" fillId="0" borderId="22" xfId="87" applyNumberFormat="1" applyFont="1" applyBorder="1" applyAlignment="1">
      <alignment horizontal="right" vertical="center" wrapText="1"/>
      <protection/>
    </xf>
    <xf numFmtId="4" fontId="0" fillId="0" borderId="19" xfId="87" applyNumberFormat="1" applyFont="1" applyBorder="1" applyAlignment="1">
      <alignment vertical="center" wrapText="1"/>
      <protection/>
    </xf>
    <xf numFmtId="0" fontId="20" fillId="55" borderId="20" xfId="0" applyFont="1" applyFill="1" applyBorder="1" applyAlignment="1">
      <alignment horizontal="center" vertical="center"/>
    </xf>
    <xf numFmtId="4" fontId="0" fillId="55" borderId="0" xfId="87" applyNumberFormat="1" applyFont="1" applyFill="1" applyBorder="1" applyAlignment="1">
      <alignment horizontal="right" vertical="center" wrapText="1"/>
      <protection/>
    </xf>
    <xf numFmtId="4" fontId="2" fillId="0" borderId="23" xfId="87" applyNumberFormat="1" applyFont="1" applyBorder="1" applyAlignment="1" applyProtection="1">
      <alignment vertical="center" wrapText="1"/>
      <protection locked="0"/>
    </xf>
    <xf numFmtId="4" fontId="2" fillId="0" borderId="24" xfId="87" applyNumberFormat="1" applyFont="1" applyBorder="1" applyAlignment="1" applyProtection="1">
      <alignment vertical="center" wrapText="1"/>
      <protection locked="0"/>
    </xf>
    <xf numFmtId="4" fontId="2" fillId="0" borderId="19" xfId="87" applyNumberFormat="1" applyFont="1" applyBorder="1" applyAlignment="1" applyProtection="1">
      <alignment vertical="center" wrapText="1"/>
      <protection locked="0"/>
    </xf>
    <xf numFmtId="4" fontId="0" fillId="55" borderId="19" xfId="87" applyNumberFormat="1" applyFont="1" applyFill="1" applyBorder="1" applyAlignment="1">
      <alignment vertical="center" wrapText="1"/>
      <protection/>
    </xf>
    <xf numFmtId="0" fontId="20" fillId="55" borderId="25" xfId="87" applyFont="1" applyFill="1" applyBorder="1" applyAlignment="1">
      <alignment horizontal="center" vertical="center" wrapText="1"/>
      <protection/>
    </xf>
    <xf numFmtId="0" fontId="0" fillId="0" borderId="0" xfId="0" applyBorder="1" applyAlignment="1">
      <alignment/>
    </xf>
    <xf numFmtId="0" fontId="19" fillId="55" borderId="0" xfId="87" applyFont="1" applyFill="1" applyBorder="1" applyAlignment="1">
      <alignment vertical="center" wrapText="1"/>
      <protection/>
    </xf>
    <xf numFmtId="178" fontId="0" fillId="0" borderId="0" xfId="87" applyNumberFormat="1" applyFont="1" applyBorder="1" applyAlignment="1">
      <alignment horizontal="right" vertical="center" wrapText="1"/>
      <protection/>
    </xf>
    <xf numFmtId="4" fontId="3" fillId="58" borderId="26" xfId="87" applyNumberFormat="1" applyFont="1" applyFill="1" applyBorder="1" applyAlignment="1" applyProtection="1" quotePrefix="1">
      <alignment horizontal="center" vertical="center" wrapText="1"/>
      <protection/>
    </xf>
    <xf numFmtId="4" fontId="3" fillId="58" borderId="27" xfId="87" applyNumberFormat="1" applyFont="1" applyFill="1" applyBorder="1" applyAlignment="1" applyProtection="1">
      <alignment horizontal="center" vertical="center" wrapText="1"/>
      <protection/>
    </xf>
    <xf numFmtId="0" fontId="21" fillId="59" borderId="28" xfId="0" applyFont="1" applyFill="1" applyBorder="1" applyAlignment="1" applyProtection="1">
      <alignment vertical="center"/>
      <protection/>
    </xf>
    <xf numFmtId="0" fontId="21" fillId="59" borderId="0" xfId="0" applyFont="1" applyFill="1" applyBorder="1" applyAlignment="1" applyProtection="1">
      <alignment vertical="center"/>
      <protection/>
    </xf>
    <xf numFmtId="0" fontId="2" fillId="0" borderId="28" xfId="0" applyFont="1" applyBorder="1" applyAlignment="1" applyProtection="1">
      <alignment horizontal="left" vertical="center"/>
      <protection/>
    </xf>
    <xf numFmtId="0" fontId="22" fillId="60" borderId="29" xfId="0" applyFont="1" applyFill="1" applyBorder="1" applyAlignment="1" applyProtection="1">
      <alignment vertical="center"/>
      <protection locked="0"/>
    </xf>
    <xf numFmtId="0" fontId="22" fillId="60" borderId="30" xfId="0" applyFont="1" applyFill="1" applyBorder="1" applyAlignment="1" applyProtection="1">
      <alignment vertical="center"/>
      <protection locked="0"/>
    </xf>
    <xf numFmtId="0" fontId="22" fillId="60" borderId="31" xfId="0" applyFont="1" applyFill="1" applyBorder="1" applyAlignment="1" applyProtection="1">
      <alignment vertical="center"/>
      <protection locked="0"/>
    </xf>
    <xf numFmtId="0" fontId="0" fillId="0" borderId="19" xfId="0" applyBorder="1" applyAlignment="1">
      <alignment/>
    </xf>
    <xf numFmtId="0" fontId="22" fillId="61" borderId="32" xfId="0" applyFont="1" applyFill="1" applyBorder="1" applyAlignment="1" applyProtection="1">
      <alignment vertical="center"/>
      <protection/>
    </xf>
    <xf numFmtId="0" fontId="2" fillId="61" borderId="29" xfId="0" applyFont="1" applyFill="1" applyBorder="1" applyAlignment="1" applyProtection="1">
      <alignment vertical="center"/>
      <protection/>
    </xf>
    <xf numFmtId="0" fontId="2" fillId="60" borderId="33" xfId="0" applyFont="1" applyFill="1" applyBorder="1" applyAlignment="1" applyProtection="1">
      <alignment horizontal="left" vertical="center"/>
      <protection/>
    </xf>
    <xf numFmtId="10" fontId="2" fillId="60" borderId="33" xfId="0" applyNumberFormat="1" applyFont="1" applyFill="1" applyBorder="1" applyAlignment="1" applyProtection="1">
      <alignment vertical="center"/>
      <protection/>
    </xf>
    <xf numFmtId="0" fontId="2" fillId="60" borderId="34" xfId="0" applyFont="1" applyFill="1" applyBorder="1" applyAlignment="1" applyProtection="1">
      <alignment horizontal="center" vertical="center"/>
      <protection/>
    </xf>
    <xf numFmtId="10" fontId="2" fillId="62" borderId="35" xfId="93" applyNumberFormat="1" applyFont="1" applyFill="1" applyBorder="1" applyAlignment="1" applyProtection="1">
      <alignment vertical="center"/>
      <protection locked="0"/>
    </xf>
    <xf numFmtId="0" fontId="2" fillId="60" borderId="36" xfId="0" applyFont="1" applyFill="1" applyBorder="1" applyAlignment="1" applyProtection="1">
      <alignment horizontal="left" vertical="center"/>
      <protection/>
    </xf>
    <xf numFmtId="10" fontId="2" fillId="60" borderId="36" xfId="0" applyNumberFormat="1" applyFont="1" applyFill="1" applyBorder="1" applyAlignment="1" applyProtection="1">
      <alignment vertical="center"/>
      <protection/>
    </xf>
    <xf numFmtId="0" fontId="2" fillId="60" borderId="37" xfId="0" applyFont="1" applyFill="1" applyBorder="1" applyAlignment="1" applyProtection="1">
      <alignment horizontal="center" vertical="center"/>
      <protection/>
    </xf>
    <xf numFmtId="0" fontId="2" fillId="60" borderId="38" xfId="0" applyFont="1" applyFill="1" applyBorder="1" applyAlignment="1" applyProtection="1">
      <alignment horizontal="left" vertical="center"/>
      <protection/>
    </xf>
    <xf numFmtId="0" fontId="0" fillId="60" borderId="28" xfId="0" applyFill="1" applyBorder="1" applyAlignment="1">
      <alignment/>
    </xf>
    <xf numFmtId="10" fontId="2" fillId="60" borderId="39" xfId="0" applyNumberFormat="1" applyFont="1" applyFill="1" applyBorder="1" applyAlignment="1" applyProtection="1">
      <alignment vertical="center"/>
      <protection/>
    </xf>
    <xf numFmtId="10" fontId="2" fillId="60" borderId="40" xfId="0" applyNumberFormat="1" applyFont="1" applyFill="1" applyBorder="1" applyAlignment="1" applyProtection="1">
      <alignment vertical="center"/>
      <protection/>
    </xf>
    <xf numFmtId="0" fontId="23" fillId="0" borderId="0" xfId="0" applyFont="1" applyAlignment="1">
      <alignment/>
    </xf>
    <xf numFmtId="0" fontId="2" fillId="60" borderId="20" xfId="0" applyFont="1" applyFill="1" applyBorder="1" applyAlignment="1" applyProtection="1">
      <alignment horizontal="left" vertical="center"/>
      <protection/>
    </xf>
    <xf numFmtId="10" fontId="0" fillId="60" borderId="20" xfId="93" applyNumberFormat="1" applyFont="1" applyFill="1" applyBorder="1" applyAlignment="1">
      <alignment/>
    </xf>
    <xf numFmtId="4" fontId="20" fillId="55" borderId="20" xfId="0" applyNumberFormat="1" applyFont="1" applyFill="1" applyBorder="1" applyAlignment="1" applyProtection="1">
      <alignment horizontal="center" vertical="center" wrapText="1"/>
      <protection/>
    </xf>
    <xf numFmtId="4" fontId="20" fillId="55" borderId="41" xfId="87" applyNumberFormat="1" applyFont="1" applyFill="1" applyBorder="1" applyAlignment="1">
      <alignment horizontal="right" vertical="center" wrapText="1"/>
      <protection/>
    </xf>
    <xf numFmtId="4" fontId="20" fillId="55" borderId="20" xfId="0" applyNumberFormat="1" applyFont="1" applyFill="1" applyBorder="1" applyAlignment="1">
      <alignment horizontal="center" vertical="center"/>
    </xf>
    <xf numFmtId="4" fontId="20" fillId="0" borderId="20" xfId="0" applyNumberFormat="1" applyFont="1" applyBorder="1" applyAlignment="1">
      <alignment horizontal="center" vertical="center"/>
    </xf>
    <xf numFmtId="4" fontId="3" fillId="63" borderId="42" xfId="87" applyNumberFormat="1" applyFont="1" applyFill="1" applyBorder="1" applyAlignment="1" applyProtection="1">
      <alignment horizontal="right" vertical="center" wrapText="1"/>
      <protection/>
    </xf>
    <xf numFmtId="10" fontId="3" fillId="63" borderId="43" xfId="87" applyNumberFormat="1" applyFont="1" applyFill="1" applyBorder="1" applyAlignment="1" applyProtection="1">
      <alignment horizontal="left" vertical="center" wrapText="1"/>
      <protection/>
    </xf>
    <xf numFmtId="0" fontId="20" fillId="0" borderId="20" xfId="0" applyFont="1" applyBorder="1" applyAlignment="1">
      <alignment horizontal="center" vertical="center"/>
    </xf>
    <xf numFmtId="0" fontId="3" fillId="64" borderId="44" xfId="87" applyFont="1" applyFill="1" applyBorder="1" applyAlignment="1" applyProtection="1">
      <alignment horizontal="center" vertical="center" wrapText="1"/>
      <protection/>
    </xf>
    <xf numFmtId="0" fontId="3" fillId="64" borderId="45" xfId="87" applyFont="1" applyFill="1" applyBorder="1" applyAlignment="1" applyProtection="1">
      <alignment horizontal="center" vertical="center" wrapText="1"/>
      <protection/>
    </xf>
    <xf numFmtId="178" fontId="3" fillId="64" borderId="46" xfId="87" applyNumberFormat="1" applyFont="1" applyFill="1" applyBorder="1" applyAlignment="1" applyProtection="1">
      <alignment horizontal="center" vertical="center" wrapText="1"/>
      <protection/>
    </xf>
    <xf numFmtId="0" fontId="20" fillId="57" borderId="21" xfId="87" applyFont="1" applyFill="1" applyBorder="1" applyAlignment="1" applyProtection="1">
      <alignment horizontal="center" vertical="center" wrapText="1"/>
      <protection/>
    </xf>
    <xf numFmtId="0" fontId="20" fillId="0" borderId="0" xfId="0" applyFont="1" applyBorder="1" applyAlignment="1">
      <alignment vertical="center"/>
    </xf>
    <xf numFmtId="0" fontId="20" fillId="55" borderId="0" xfId="87" applyFont="1" applyFill="1" applyBorder="1" applyAlignment="1">
      <alignment horizontal="left" vertical="center" wrapText="1"/>
      <protection/>
    </xf>
    <xf numFmtId="0" fontId="20" fillId="0" borderId="0" xfId="87" applyNumberFormat="1" applyFont="1" applyBorder="1" applyAlignment="1" applyProtection="1">
      <alignment horizontal="center" vertical="center" wrapText="1"/>
      <protection/>
    </xf>
    <xf numFmtId="4" fontId="20" fillId="55" borderId="0" xfId="87" applyNumberFormat="1" applyFont="1" applyFill="1" applyBorder="1" applyAlignment="1">
      <alignment horizontal="right" vertical="center" wrapText="1"/>
      <protection/>
    </xf>
    <xf numFmtId="4" fontId="20" fillId="55" borderId="19" xfId="0" applyNumberFormat="1" applyFont="1" applyFill="1" applyBorder="1" applyAlignment="1">
      <alignment horizontal="center" vertical="center"/>
    </xf>
    <xf numFmtId="4" fontId="20" fillId="0" borderId="28" xfId="0" applyNumberFormat="1" applyFont="1" applyBorder="1" applyAlignment="1">
      <alignment horizontal="center" vertical="center"/>
    </xf>
    <xf numFmtId="4" fontId="20" fillId="55" borderId="22" xfId="87" applyNumberFormat="1" applyFont="1" applyFill="1" applyBorder="1" applyAlignment="1">
      <alignment horizontal="right" vertical="center" wrapText="1"/>
      <protection/>
    </xf>
    <xf numFmtId="0" fontId="20" fillId="0" borderId="20" xfId="0" applyFont="1" applyBorder="1" applyAlignment="1">
      <alignment horizontal="center" vertical="center" wrapText="1"/>
    </xf>
    <xf numFmtId="0" fontId="20" fillId="57" borderId="19" xfId="87" applyFont="1" applyFill="1" applyBorder="1" applyAlignment="1" applyProtection="1">
      <alignment horizontal="left" vertical="center" wrapText="1"/>
      <protection/>
    </xf>
    <xf numFmtId="0" fontId="26" fillId="0" borderId="0" xfId="0" applyNumberFormat="1" applyFont="1" applyAlignment="1">
      <alignment vertical="top" wrapText="1"/>
    </xf>
    <xf numFmtId="0" fontId="0" fillId="0" borderId="0" xfId="0" applyNumberFormat="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2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8"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0" xfId="0" applyNumberFormat="1" applyBorder="1" applyAlignment="1">
      <alignment horizontal="center" vertical="top" wrapText="1"/>
    </xf>
    <xf numFmtId="0" fontId="36" fillId="0" borderId="50" xfId="77" applyNumberFormat="1" applyBorder="1" applyAlignment="1" quotePrefix="1">
      <alignment horizontal="center" vertical="top" wrapText="1"/>
    </xf>
    <xf numFmtId="0" fontId="0" fillId="0" borderId="54" xfId="0" applyNumberFormat="1" applyBorder="1" applyAlignment="1">
      <alignment horizontal="center" vertical="top" wrapText="1"/>
    </xf>
    <xf numFmtId="0" fontId="0" fillId="0" borderId="52"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62" borderId="39" xfId="0" applyFill="1" applyBorder="1" applyAlignment="1">
      <alignment horizontal="center"/>
    </xf>
    <xf numFmtId="0" fontId="0" fillId="62" borderId="40" xfId="0" applyFill="1" applyBorder="1" applyAlignment="1">
      <alignment horizontal="center"/>
    </xf>
    <xf numFmtId="0" fontId="0" fillId="62" borderId="59" xfId="0" applyFill="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59" xfId="0" applyFont="1" applyBorder="1" applyAlignment="1">
      <alignment horizontal="center"/>
    </xf>
    <xf numFmtId="0" fontId="0" fillId="0" borderId="0" xfId="0" applyFont="1" applyBorder="1" applyAlignment="1">
      <alignment horizontal="center"/>
    </xf>
    <xf numFmtId="10" fontId="2" fillId="61" borderId="39" xfId="0" applyNumberFormat="1" applyFont="1" applyFill="1" applyBorder="1" applyAlignment="1" applyProtection="1">
      <alignment horizontal="center" vertical="center"/>
      <protection/>
    </xf>
    <xf numFmtId="10" fontId="2" fillId="61" borderId="40" xfId="0" applyNumberFormat="1" applyFont="1" applyFill="1" applyBorder="1" applyAlignment="1" applyProtection="1">
      <alignment horizontal="center" vertical="center"/>
      <protection/>
    </xf>
    <xf numFmtId="10" fontId="2" fillId="61" borderId="59" xfId="0" applyNumberFormat="1" applyFont="1" applyFill="1" applyBorder="1" applyAlignment="1" applyProtection="1">
      <alignment horizontal="center" vertical="center"/>
      <protection/>
    </xf>
    <xf numFmtId="0" fontId="0" fillId="0" borderId="60" xfId="0" applyBorder="1" applyAlignment="1">
      <alignment horizontal="center"/>
    </xf>
    <xf numFmtId="0" fontId="0" fillId="0" borderId="34"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37" xfId="0" applyBorder="1" applyAlignment="1">
      <alignment horizontal="center"/>
    </xf>
    <xf numFmtId="0" fontId="0" fillId="0" borderId="63" xfId="0" applyBorder="1" applyAlignment="1">
      <alignment horizontal="center"/>
    </xf>
    <xf numFmtId="10" fontId="2" fillId="60" borderId="37" xfId="0" applyNumberFormat="1" applyFont="1" applyFill="1" applyBorder="1" applyAlignment="1" applyProtection="1">
      <alignment horizontal="center" vertical="center"/>
      <protection/>
    </xf>
    <xf numFmtId="10" fontId="2" fillId="60" borderId="63" xfId="0" applyNumberFormat="1" applyFont="1" applyFill="1" applyBorder="1" applyAlignment="1" applyProtection="1">
      <alignment horizontal="center" vertical="center"/>
      <protection/>
    </xf>
    <xf numFmtId="10" fontId="2" fillId="60" borderId="40" xfId="0" applyNumberFormat="1" applyFont="1" applyFill="1" applyBorder="1" applyAlignment="1" applyProtection="1">
      <alignment horizontal="center" vertical="center"/>
      <protection/>
    </xf>
    <xf numFmtId="10" fontId="2" fillId="60" borderId="59" xfId="0" applyNumberFormat="1" applyFont="1" applyFill="1" applyBorder="1" applyAlignment="1" applyProtection="1">
      <alignment horizontal="center" vertical="center"/>
      <protection/>
    </xf>
    <xf numFmtId="0" fontId="25" fillId="0" borderId="64" xfId="0" applyFont="1" applyBorder="1" applyAlignment="1">
      <alignment horizontal="center"/>
    </xf>
    <xf numFmtId="0" fontId="25" fillId="0" borderId="65" xfId="0" applyFont="1" applyBorder="1" applyAlignment="1">
      <alignment horizontal="center"/>
    </xf>
    <xf numFmtId="0" fontId="25" fillId="0" borderId="66" xfId="0" applyFont="1" applyBorder="1" applyAlignment="1">
      <alignment horizont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60" borderId="40" xfId="0" applyFont="1" applyFill="1" applyBorder="1" applyAlignment="1">
      <alignment horizontal="center"/>
    </xf>
    <xf numFmtId="0" fontId="22" fillId="61" borderId="32" xfId="0" applyFont="1" applyFill="1" applyBorder="1" applyAlignment="1" applyProtection="1">
      <alignment horizontal="center" vertical="center" wrapText="1"/>
      <protection/>
    </xf>
    <xf numFmtId="0" fontId="22" fillId="61" borderId="23" xfId="0" applyFont="1" applyFill="1" applyBorder="1" applyAlignment="1" applyProtection="1">
      <alignment horizontal="center" vertical="center" wrapText="1"/>
      <protection/>
    </xf>
    <xf numFmtId="0" fontId="22" fillId="61" borderId="24" xfId="0" applyFont="1" applyFill="1" applyBorder="1" applyAlignment="1" applyProtection="1">
      <alignment horizontal="center" vertical="center" wrapText="1"/>
      <protection/>
    </xf>
    <xf numFmtId="0" fontId="22" fillId="61" borderId="29" xfId="0" applyFont="1" applyFill="1" applyBorder="1" applyAlignment="1" applyProtection="1">
      <alignment horizontal="center" vertical="center" wrapText="1"/>
      <protection/>
    </xf>
    <xf numFmtId="0" fontId="22" fillId="61" borderId="30" xfId="0" applyFont="1" applyFill="1" applyBorder="1" applyAlignment="1" applyProtection="1">
      <alignment horizontal="center" vertical="center" wrapText="1"/>
      <protection/>
    </xf>
    <xf numFmtId="0" fontId="22" fillId="61" borderId="31" xfId="0" applyFont="1" applyFill="1" applyBorder="1" applyAlignment="1" applyProtection="1">
      <alignment horizontal="center" vertical="center" wrapText="1"/>
      <protection/>
    </xf>
    <xf numFmtId="0" fontId="22" fillId="61" borderId="32" xfId="0" applyFont="1" applyFill="1" applyBorder="1" applyAlignment="1" applyProtection="1">
      <alignment horizontal="center" vertical="center"/>
      <protection/>
    </xf>
    <xf numFmtId="0" fontId="22" fillId="61" borderId="24" xfId="0" applyFont="1" applyFill="1" applyBorder="1" applyAlignment="1" applyProtection="1">
      <alignment horizontal="center" vertical="center"/>
      <protection/>
    </xf>
    <xf numFmtId="0" fontId="22" fillId="61" borderId="29" xfId="0" applyFont="1" applyFill="1" applyBorder="1" applyAlignment="1" applyProtection="1">
      <alignment horizontal="center" vertical="center"/>
      <protection/>
    </xf>
    <xf numFmtId="0" fontId="22" fillId="61" borderId="31" xfId="0" applyFont="1" applyFill="1" applyBorder="1" applyAlignment="1" applyProtection="1">
      <alignment horizontal="center" vertical="center"/>
      <protection/>
    </xf>
    <xf numFmtId="10" fontId="2" fillId="60" borderId="34" xfId="0" applyNumberFormat="1" applyFont="1" applyFill="1" applyBorder="1" applyAlignment="1" applyProtection="1">
      <alignment horizontal="center" vertical="center"/>
      <protection/>
    </xf>
    <xf numFmtId="10" fontId="2" fillId="60" borderId="61" xfId="0" applyNumberFormat="1" applyFont="1" applyFill="1" applyBorder="1" applyAlignment="1" applyProtection="1">
      <alignment horizontal="center" vertical="center"/>
      <protection/>
    </xf>
    <xf numFmtId="0" fontId="25" fillId="65" borderId="64" xfId="87" applyNumberFormat="1" applyFont="1" applyFill="1" applyBorder="1" applyAlignment="1">
      <alignment horizontal="center" vertical="center" wrapText="1"/>
      <protection/>
    </xf>
    <xf numFmtId="0" fontId="25" fillId="65" borderId="65" xfId="87" applyNumberFormat="1" applyFont="1" applyFill="1" applyBorder="1" applyAlignment="1">
      <alignment horizontal="center" vertical="center" wrapText="1"/>
      <protection/>
    </xf>
    <xf numFmtId="0" fontId="25" fillId="65" borderId="67" xfId="87" applyNumberFormat="1" applyFont="1" applyFill="1" applyBorder="1" applyAlignment="1">
      <alignment horizontal="center" vertical="center" wrapText="1"/>
      <protection/>
    </xf>
    <xf numFmtId="178" fontId="25" fillId="65" borderId="42" xfId="87" applyNumberFormat="1" applyFont="1" applyFill="1" applyBorder="1" applyAlignment="1" applyProtection="1">
      <alignment horizontal="center" vertical="center" wrapText="1"/>
      <protection locked="0"/>
    </xf>
    <xf numFmtId="178" fontId="25" fillId="65" borderId="66" xfId="87" applyNumberFormat="1" applyFont="1" applyFill="1" applyBorder="1" applyAlignment="1" applyProtection="1">
      <alignment horizontal="center" vertical="center" wrapText="1"/>
      <protection locked="0"/>
    </xf>
    <xf numFmtId="4" fontId="3" fillId="58" borderId="68" xfId="87" applyNumberFormat="1" applyFont="1" applyFill="1" applyBorder="1" applyAlignment="1" applyProtection="1">
      <alignment horizontal="center" vertical="center" wrapText="1"/>
      <protection/>
    </xf>
    <xf numFmtId="4" fontId="3" fillId="58" borderId="69" xfId="87" applyNumberFormat="1" applyFont="1" applyFill="1" applyBorder="1" applyAlignment="1" applyProtection="1">
      <alignment horizontal="center" vertical="center" wrapText="1"/>
      <protection/>
    </xf>
    <xf numFmtId="4" fontId="3" fillId="58" borderId="70" xfId="87" applyNumberFormat="1" applyFont="1" applyFill="1" applyBorder="1" applyAlignment="1" applyProtection="1">
      <alignment horizontal="center" vertical="center" wrapText="1"/>
      <protection/>
    </xf>
    <xf numFmtId="4" fontId="3" fillId="58" borderId="21" xfId="87" applyNumberFormat="1" applyFont="1" applyFill="1" applyBorder="1" applyAlignment="1" applyProtection="1">
      <alignment horizontal="center" vertical="center" wrapText="1"/>
      <protection/>
    </xf>
    <xf numFmtId="4" fontId="3" fillId="58" borderId="0" xfId="87" applyNumberFormat="1" applyFont="1" applyFill="1" applyBorder="1" applyAlignment="1" applyProtection="1">
      <alignment horizontal="center" vertical="center" wrapText="1"/>
      <protection/>
    </xf>
    <xf numFmtId="4" fontId="3" fillId="58" borderId="22" xfId="87" applyNumberFormat="1" applyFont="1" applyFill="1" applyBorder="1" applyAlignment="1" applyProtection="1">
      <alignment horizontal="center" vertical="center" wrapText="1"/>
      <protection/>
    </xf>
    <xf numFmtId="4" fontId="3" fillId="58" borderId="71" xfId="87" applyNumberFormat="1" applyFont="1" applyFill="1" applyBorder="1" applyAlignment="1" applyProtection="1">
      <alignment horizontal="center" vertical="center" wrapText="1"/>
      <protection/>
    </xf>
    <xf numFmtId="4" fontId="3" fillId="58" borderId="72" xfId="87" applyNumberFormat="1" applyFont="1" applyFill="1" applyBorder="1" applyAlignment="1" applyProtection="1">
      <alignment horizontal="center" vertical="center" wrapText="1"/>
      <protection/>
    </xf>
    <xf numFmtId="4" fontId="3" fillId="58" borderId="73" xfId="87" applyNumberFormat="1" applyFont="1" applyFill="1" applyBorder="1" applyAlignment="1" applyProtection="1">
      <alignment horizontal="center" vertical="center" wrapText="1"/>
      <protection/>
    </xf>
    <xf numFmtId="4" fontId="24" fillId="66" borderId="64" xfId="87" applyNumberFormat="1" applyFont="1" applyFill="1" applyBorder="1" applyAlignment="1" applyProtection="1" quotePrefix="1">
      <alignment horizontal="center" vertical="center" wrapText="1"/>
      <protection/>
    </xf>
    <xf numFmtId="4" fontId="24" fillId="66" borderId="65" xfId="87" applyNumberFormat="1" applyFont="1" applyFill="1" applyBorder="1" applyAlignment="1" applyProtection="1">
      <alignment horizontal="center" vertical="center" wrapText="1"/>
      <protection/>
    </xf>
    <xf numFmtId="4" fontId="24" fillId="66" borderId="66" xfId="87" applyNumberFormat="1" applyFont="1" applyFill="1" applyBorder="1" applyAlignment="1" applyProtection="1">
      <alignment horizontal="center" vertical="center" wrapText="1"/>
      <protection/>
    </xf>
    <xf numFmtId="4" fontId="3" fillId="63" borderId="42" xfId="87" applyNumberFormat="1" applyFont="1" applyFill="1" applyBorder="1" applyAlignment="1" applyProtection="1">
      <alignment horizontal="center" vertical="center" wrapText="1"/>
      <protection/>
    </xf>
    <xf numFmtId="4" fontId="3" fillId="63" borderId="65" xfId="87" applyNumberFormat="1" applyFont="1" applyFill="1" applyBorder="1" applyAlignment="1" applyProtection="1">
      <alignment horizontal="center" vertical="center" wrapText="1"/>
      <protection/>
    </xf>
    <xf numFmtId="4" fontId="3" fillId="63" borderId="67" xfId="87" applyNumberFormat="1" applyFont="1" applyFill="1" applyBorder="1" applyAlignment="1" applyProtection="1">
      <alignment horizontal="center" vertical="center" wrapText="1"/>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Hyperlink" xfId="77"/>
    <cellStyle name="Incorreto" xfId="78"/>
    <cellStyle name="Input" xfId="79"/>
    <cellStyle name="Linked Cell" xfId="80"/>
    <cellStyle name="Currency" xfId="81"/>
    <cellStyle name="Currency [0]" xfId="82"/>
    <cellStyle name="Moeda 2" xfId="83"/>
    <cellStyle name="Neutra" xfId="84"/>
    <cellStyle name="Neutral" xfId="85"/>
    <cellStyle name="Normal 14" xfId="86"/>
    <cellStyle name="Normal 2" xfId="87"/>
    <cellStyle name="Normal 3" xfId="88"/>
    <cellStyle name="Nota" xfId="89"/>
    <cellStyle name="Note" xfId="90"/>
    <cellStyle name="Output" xfId="91"/>
    <cellStyle name="Percent" xfId="92"/>
    <cellStyle name="Porcentagem 2" xfId="93"/>
    <cellStyle name="Saída" xfId="94"/>
    <cellStyle name="Comma [0]" xfId="95"/>
    <cellStyle name="Separador de milhares 2" xfId="96"/>
    <cellStyle name="Separador de milhares 2 2" xfId="97"/>
    <cellStyle name="Separador de milhares 3" xfId="98"/>
    <cellStyle name="Separador de milhares 3 2" xfId="99"/>
    <cellStyle name="Texto de Aviso" xfId="100"/>
    <cellStyle name="Texto Explicativo" xfId="101"/>
    <cellStyle name="Title" xfId="102"/>
    <cellStyle name="Título" xfId="103"/>
    <cellStyle name="Título 1" xfId="104"/>
    <cellStyle name="Título 1 1" xfId="105"/>
    <cellStyle name="Título 2" xfId="106"/>
    <cellStyle name="Título 3" xfId="107"/>
    <cellStyle name="Título 4" xfId="108"/>
    <cellStyle name="Total" xfId="109"/>
    <cellStyle name="Comma" xfId="110"/>
    <cellStyle name="Warning Text" xfId="111"/>
  </cellStyles>
  <dxfs count="5">
    <dxf>
      <font>
        <color indexed="10"/>
      </font>
      <fill>
        <patternFill>
          <bgColor indexed="43"/>
        </patternFill>
      </fill>
    </dxf>
    <dxf>
      <font>
        <color indexed="12"/>
      </font>
      <fill>
        <patternFill>
          <bgColor indexed="27"/>
        </patternFill>
      </fill>
    </dxf>
    <dxf>
      <fill>
        <patternFill patternType="gray125">
          <bgColor indexed="51"/>
        </patternFill>
      </fill>
    </dxf>
    <dxf>
      <font>
        <b/>
        <i/>
        <color indexed="10"/>
      </font>
    </dxf>
    <dxf>
      <fill>
        <patternFill patternType="gray0625">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UNO%20CAIXA\Planilha%20Or&#231;ament&#225;ria%20Repasse%20OGU%20-%20GIDURBH%20-%20v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sheetName val="BDI TCU 2622 - EDIF"/>
      <sheetName val="BDI TCU 2622 -URBANAS "/>
      <sheetName val="BDI TCU 2622 -SANEAMENTO"/>
      <sheetName val="BDI TCU 2622 - ELET"/>
      <sheetName val="BDI TCU 2622 - MAT.EQUIP"/>
      <sheetName val="BDI TCU 2622 PORT.MAR.FLU"/>
      <sheetName val="QCI"/>
      <sheetName val="CRONOGRAMA"/>
    </sheetNames>
    <sheetDataSet>
      <sheetData sheetId="0">
        <row r="11">
          <cell r="N11" t="str">
            <v>MG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B2:N29"/>
  <sheetViews>
    <sheetView showGridLines="0" zoomScalePageLayoutView="0" workbookViewId="0" topLeftCell="A1">
      <selection activeCell="J27" sqref="J27"/>
    </sheetView>
  </sheetViews>
  <sheetFormatPr defaultColWidth="9.140625" defaultRowHeight="12.75"/>
  <cols>
    <col min="1" max="1" width="4.7109375" style="0" customWidth="1"/>
    <col min="2" max="2" width="23.8515625" style="0" customWidth="1"/>
    <col min="3" max="8" width="3.8515625" style="0" customWidth="1"/>
    <col min="9" max="9" width="24.140625" style="0" customWidth="1"/>
  </cols>
  <sheetData>
    <row r="1" ht="13.5" thickBot="1"/>
    <row r="2" spans="2:10" ht="21" thickBot="1">
      <c r="B2" s="120" t="s">
        <v>8</v>
      </c>
      <c r="C2" s="121"/>
      <c r="D2" s="121"/>
      <c r="E2" s="121"/>
      <c r="F2" s="121"/>
      <c r="G2" s="121"/>
      <c r="H2" s="121"/>
      <c r="I2" s="121"/>
      <c r="J2" s="122"/>
    </row>
    <row r="3" spans="2:10" ht="12.75">
      <c r="B3" s="37"/>
      <c r="C3" s="38"/>
      <c r="D3" s="38"/>
      <c r="E3" s="38"/>
      <c r="F3" s="38"/>
      <c r="G3" s="38"/>
      <c r="H3" s="38"/>
      <c r="I3" s="38"/>
      <c r="J3" s="38"/>
    </row>
    <row r="4" spans="2:10" ht="12.75">
      <c r="B4" s="123" t="s">
        <v>9</v>
      </c>
      <c r="C4" s="124"/>
      <c r="D4" s="124"/>
      <c r="E4" s="124"/>
      <c r="F4" s="124"/>
      <c r="G4" s="124"/>
      <c r="H4" s="124"/>
      <c r="I4" s="124"/>
      <c r="J4" s="125"/>
    </row>
    <row r="5" spans="2:10" ht="12.75">
      <c r="B5" s="126"/>
      <c r="C5" s="127"/>
      <c r="D5" s="127"/>
      <c r="E5" s="127"/>
      <c r="F5" s="127"/>
      <c r="G5" s="127"/>
      <c r="H5" s="127"/>
      <c r="I5" s="127"/>
      <c r="J5" s="128"/>
    </row>
    <row r="6" spans="2:10" ht="12.75">
      <c r="B6" s="39" t="s">
        <v>10</v>
      </c>
      <c r="C6" s="32"/>
      <c r="D6" s="32"/>
      <c r="E6" s="32"/>
      <c r="F6" s="32"/>
      <c r="G6" s="32"/>
      <c r="H6" s="32"/>
      <c r="I6" s="32"/>
      <c r="J6" s="43" t="s">
        <v>11</v>
      </c>
    </row>
    <row r="7" spans="2:10" ht="12.75">
      <c r="B7" s="40" t="s">
        <v>40</v>
      </c>
      <c r="C7" s="41"/>
      <c r="D7" s="41"/>
      <c r="E7" s="41"/>
      <c r="F7" s="41"/>
      <c r="G7" s="41"/>
      <c r="H7" s="41"/>
      <c r="I7" s="41"/>
      <c r="J7" s="42" t="str">
        <f>'[1]PLANILHA'!N11</f>
        <v>MG</v>
      </c>
    </row>
    <row r="9" spans="2:10" ht="12.75">
      <c r="B9" s="129" t="s">
        <v>12</v>
      </c>
      <c r="C9" s="129"/>
      <c r="D9" s="129"/>
      <c r="E9" s="129"/>
      <c r="F9" s="129"/>
      <c r="G9" s="129"/>
      <c r="H9" s="129"/>
      <c r="I9" s="129"/>
      <c r="J9" s="129"/>
    </row>
    <row r="10" spans="2:10" ht="12.75" customHeight="1">
      <c r="B10" s="44" t="s">
        <v>13</v>
      </c>
      <c r="C10" s="130" t="s">
        <v>14</v>
      </c>
      <c r="D10" s="131"/>
      <c r="E10" s="131"/>
      <c r="F10" s="131"/>
      <c r="G10" s="131"/>
      <c r="H10" s="132"/>
      <c r="I10" s="136" t="s">
        <v>15</v>
      </c>
      <c r="J10" s="137"/>
    </row>
    <row r="11" spans="2:10" ht="12.75" customHeight="1">
      <c r="B11" s="45"/>
      <c r="C11" s="133"/>
      <c r="D11" s="134"/>
      <c r="E11" s="134"/>
      <c r="F11" s="134"/>
      <c r="G11" s="134"/>
      <c r="H11" s="135"/>
      <c r="I11" s="138"/>
      <c r="J11" s="139"/>
    </row>
    <row r="12" spans="2:10" ht="12.75">
      <c r="B12" s="46" t="s">
        <v>16</v>
      </c>
      <c r="C12" s="47" t="s">
        <v>17</v>
      </c>
      <c r="D12" s="140">
        <v>0.03</v>
      </c>
      <c r="E12" s="140"/>
      <c r="F12" s="48" t="s">
        <v>18</v>
      </c>
      <c r="G12" s="140">
        <v>0.055</v>
      </c>
      <c r="H12" s="141"/>
      <c r="I12" s="46" t="s">
        <v>16</v>
      </c>
      <c r="J12" s="49">
        <v>0.0425</v>
      </c>
    </row>
    <row r="13" spans="2:10" ht="12.75">
      <c r="B13" s="50" t="s">
        <v>19</v>
      </c>
      <c r="C13" s="51" t="s">
        <v>17</v>
      </c>
      <c r="D13" s="116">
        <v>0.008</v>
      </c>
      <c r="E13" s="116"/>
      <c r="F13" s="52" t="s">
        <v>18</v>
      </c>
      <c r="G13" s="116">
        <v>0.01</v>
      </c>
      <c r="H13" s="117"/>
      <c r="I13" s="50" t="s">
        <v>19</v>
      </c>
      <c r="J13" s="49">
        <v>0.009</v>
      </c>
    </row>
    <row r="14" spans="2:10" ht="12.75">
      <c r="B14" s="50" t="s">
        <v>20</v>
      </c>
      <c r="C14" s="51" t="s">
        <v>17</v>
      </c>
      <c r="D14" s="116">
        <v>0.0097</v>
      </c>
      <c r="E14" s="116"/>
      <c r="F14" s="52" t="s">
        <v>18</v>
      </c>
      <c r="G14" s="116">
        <v>0.0127</v>
      </c>
      <c r="H14" s="117"/>
      <c r="I14" s="50" t="s">
        <v>20</v>
      </c>
      <c r="J14" s="49">
        <v>0.0105</v>
      </c>
    </row>
    <row r="15" spans="2:10" ht="12.75">
      <c r="B15" s="50" t="s">
        <v>21</v>
      </c>
      <c r="C15" s="51" t="s">
        <v>17</v>
      </c>
      <c r="D15" s="116">
        <v>0.0059</v>
      </c>
      <c r="E15" s="116"/>
      <c r="F15" s="52" t="s">
        <v>18</v>
      </c>
      <c r="G15" s="116">
        <v>0.0139</v>
      </c>
      <c r="H15" s="117"/>
      <c r="I15" s="50" t="s">
        <v>21</v>
      </c>
      <c r="J15" s="49">
        <v>0.00891</v>
      </c>
    </row>
    <row r="16" spans="2:10" ht="12.75">
      <c r="B16" s="50" t="s">
        <v>22</v>
      </c>
      <c r="C16" s="51" t="s">
        <v>17</v>
      </c>
      <c r="D16" s="116">
        <v>0.0616</v>
      </c>
      <c r="E16" s="116"/>
      <c r="F16" s="52" t="s">
        <v>18</v>
      </c>
      <c r="G16" s="116">
        <v>0.0896</v>
      </c>
      <c r="H16" s="117"/>
      <c r="I16" s="50" t="s">
        <v>22</v>
      </c>
      <c r="J16" s="49">
        <v>0.0616</v>
      </c>
    </row>
    <row r="17" spans="2:10" ht="12.75">
      <c r="B17" s="53" t="s">
        <v>23</v>
      </c>
      <c r="C17" s="51" t="s">
        <v>17</v>
      </c>
      <c r="D17" s="116">
        <v>0.0565</v>
      </c>
      <c r="E17" s="116"/>
      <c r="F17" s="52" t="s">
        <v>18</v>
      </c>
      <c r="G17" s="116">
        <v>0.0865</v>
      </c>
      <c r="H17" s="117"/>
      <c r="I17" s="53" t="s">
        <v>23</v>
      </c>
      <c r="J17" s="49">
        <v>0.07</v>
      </c>
    </row>
    <row r="18" spans="2:12" ht="12.75">
      <c r="B18" s="54" t="s">
        <v>24</v>
      </c>
      <c r="C18" s="55"/>
      <c r="D18" s="118">
        <v>0</v>
      </c>
      <c r="E18" s="118"/>
      <c r="F18" s="56" t="s">
        <v>25</v>
      </c>
      <c r="G18" s="118">
        <v>0.02</v>
      </c>
      <c r="H18" s="119"/>
      <c r="I18" s="54" t="s">
        <v>24</v>
      </c>
      <c r="J18" s="49">
        <v>0.02</v>
      </c>
      <c r="L18" s="57">
        <f>IF(OR(J18=0,J18=0.02),0,1)</f>
        <v>0</v>
      </c>
    </row>
    <row r="19" spans="2:10" ht="12.75">
      <c r="B19" s="107" t="s">
        <v>26</v>
      </c>
      <c r="C19" s="108"/>
      <c r="D19" s="108"/>
      <c r="E19" s="108"/>
      <c r="F19" s="108"/>
      <c r="G19" s="108"/>
      <c r="H19" s="108"/>
      <c r="I19" s="108"/>
      <c r="J19" s="109"/>
    </row>
    <row r="20" spans="2:10" ht="12.75">
      <c r="B20" s="46" t="s">
        <v>16</v>
      </c>
      <c r="C20" s="110" t="str">
        <f>IF(J12&gt;G12,"Incidência maior que a permitida",IF(J12&lt;D12,"Incidência menor que a permitida","ok"))</f>
        <v>ok</v>
      </c>
      <c r="D20" s="111"/>
      <c r="E20" s="111"/>
      <c r="F20" s="111"/>
      <c r="G20" s="111"/>
      <c r="H20" s="111"/>
      <c r="I20" s="111"/>
      <c r="J20" s="112"/>
    </row>
    <row r="21" spans="2:13" ht="12.75">
      <c r="B21" s="50" t="s">
        <v>19</v>
      </c>
      <c r="C21" s="113" t="str">
        <f>IF(J13&gt;G13,"Incidência maior que a permitida",IF(J13&lt;0,"Incidência menor que a permitida","ok"))</f>
        <v>ok</v>
      </c>
      <c r="D21" s="114"/>
      <c r="E21" s="114"/>
      <c r="F21" s="114"/>
      <c r="G21" s="114"/>
      <c r="H21" s="114"/>
      <c r="I21" s="114"/>
      <c r="J21" s="115"/>
      <c r="L21" s="57" t="s">
        <v>27</v>
      </c>
      <c r="M21" s="57" t="s">
        <v>28</v>
      </c>
    </row>
    <row r="22" spans="2:14" ht="12.75">
      <c r="B22" s="50" t="s">
        <v>20</v>
      </c>
      <c r="C22" s="113" t="str">
        <f>IF(J14&gt;G14,"Incidência maior que a permitida",IF(J14&lt;0,"Incidência menor que a permitida","ok"))</f>
        <v>ok</v>
      </c>
      <c r="D22" s="114"/>
      <c r="E22" s="114"/>
      <c r="F22" s="114"/>
      <c r="G22" s="114"/>
      <c r="H22" s="114"/>
      <c r="I22" s="114"/>
      <c r="J22" s="115"/>
      <c r="L22" s="57">
        <f>0.2295</f>
        <v>0.2295</v>
      </c>
      <c r="M22" s="57">
        <v>0.278</v>
      </c>
      <c r="N22" s="57"/>
    </row>
    <row r="23" spans="2:14" ht="12.75">
      <c r="B23" s="50" t="s">
        <v>21</v>
      </c>
      <c r="C23" s="113" t="str">
        <f>IF(J15&gt;G15,"Incidência maior que a permitida",IF(J15&lt;D15,"Incidência menor que a permitida","ok"))</f>
        <v>ok</v>
      </c>
      <c r="D23" s="114"/>
      <c r="E23" s="114"/>
      <c r="F23" s="114"/>
      <c r="G23" s="114"/>
      <c r="H23" s="114"/>
      <c r="I23" s="114"/>
      <c r="J23" s="115"/>
      <c r="L23" s="57">
        <v>0.2034</v>
      </c>
      <c r="M23" s="57">
        <v>0.25</v>
      </c>
      <c r="N23" s="57"/>
    </row>
    <row r="24" spans="2:10" ht="12.75">
      <c r="B24" s="50" t="s">
        <v>22</v>
      </c>
      <c r="C24" s="113" t="str">
        <f>IF(J16&gt;G16,"Incidência maior que a permitida",IF(J16&lt;D16,"Incidência menor que a permitida","ok"))</f>
        <v>ok</v>
      </c>
      <c r="D24" s="114"/>
      <c r="E24" s="114"/>
      <c r="F24" s="114"/>
      <c r="G24" s="114"/>
      <c r="H24" s="114"/>
      <c r="I24" s="114"/>
      <c r="J24" s="115"/>
    </row>
    <row r="25" spans="2:10" ht="12.75">
      <c r="B25" s="53" t="s">
        <v>23</v>
      </c>
      <c r="C25" s="97" t="str">
        <f>IF(J17&gt;G17,"Incidência maior que a permitida",IF(J17&lt;D17,"Incidência menor que a permitida","ok"))</f>
        <v>ok</v>
      </c>
      <c r="D25" s="98"/>
      <c r="E25" s="98"/>
      <c r="F25" s="98"/>
      <c r="G25" s="98"/>
      <c r="H25" s="98"/>
      <c r="I25" s="98"/>
      <c r="J25" s="99"/>
    </row>
    <row r="26" spans="2:10" ht="12.75">
      <c r="B26" s="54" t="s">
        <v>24</v>
      </c>
      <c r="C26" s="97" t="str">
        <f>IF(J18=D18,"ok",IF(J18=G18,"ok","Incidência não permitida"))</f>
        <v>ok</v>
      </c>
      <c r="D26" s="98"/>
      <c r="E26" s="98"/>
      <c r="F26" s="98"/>
      <c r="G26" s="98"/>
      <c r="H26" s="98"/>
      <c r="I26" s="98"/>
      <c r="J26" s="99"/>
    </row>
    <row r="27" spans="2:10" ht="12.75">
      <c r="B27" s="58" t="s">
        <v>29</v>
      </c>
      <c r="C27" s="100" t="s">
        <v>30</v>
      </c>
      <c r="D27" s="101"/>
      <c r="E27" s="101"/>
      <c r="F27" s="101"/>
      <c r="G27" s="101"/>
      <c r="H27" s="101"/>
      <c r="I27" s="102"/>
      <c r="J27" s="59">
        <f>ROUND(((1+J12+J13+J14)*(1+J15)*(1+J16)/(1-(J17+J18))-1),4)</f>
        <v>0.25</v>
      </c>
    </row>
    <row r="28" spans="3:10" ht="12.75">
      <c r="C28" s="103" t="str">
        <f>IF(J18=0.02,IF(AND(J27&gt;=L22,J27&lt;=M22),L21,M21),IF(AND(J27&gt;=L23,J27&lt;=M23),L21,M21))</f>
        <v>BDI ADMISSÍVEL</v>
      </c>
      <c r="D28" s="104"/>
      <c r="E28" s="104"/>
      <c r="F28" s="104"/>
      <c r="G28" s="104"/>
      <c r="H28" s="104"/>
      <c r="I28" s="104"/>
      <c r="J28" s="105"/>
    </row>
    <row r="29" spans="3:9" ht="12.75">
      <c r="C29" s="106"/>
      <c r="D29" s="106"/>
      <c r="E29" s="106"/>
      <c r="F29" s="106"/>
      <c r="G29" s="106"/>
      <c r="H29" s="106"/>
      <c r="I29" s="106"/>
    </row>
  </sheetData>
  <sheetProtection/>
  <mergeCells count="30">
    <mergeCell ref="B2:J2"/>
    <mergeCell ref="B4:J5"/>
    <mergeCell ref="B9:J9"/>
    <mergeCell ref="C10:H11"/>
    <mergeCell ref="I10:J11"/>
    <mergeCell ref="D12:E12"/>
    <mergeCell ref="G12:H12"/>
    <mergeCell ref="D13:E13"/>
    <mergeCell ref="G13:H13"/>
    <mergeCell ref="D14:E14"/>
    <mergeCell ref="G14:H14"/>
    <mergeCell ref="D15:E15"/>
    <mergeCell ref="G15:H15"/>
    <mergeCell ref="C24:J24"/>
    <mergeCell ref="D16:E16"/>
    <mergeCell ref="G16:H16"/>
    <mergeCell ref="D17:E17"/>
    <mergeCell ref="G17:H17"/>
    <mergeCell ref="D18:E18"/>
    <mergeCell ref="G18:H18"/>
    <mergeCell ref="C25:J25"/>
    <mergeCell ref="C26:J26"/>
    <mergeCell ref="C27:I27"/>
    <mergeCell ref="C28:J28"/>
    <mergeCell ref="C29:I29"/>
    <mergeCell ref="B19:J19"/>
    <mergeCell ref="C20:J20"/>
    <mergeCell ref="C21:J21"/>
    <mergeCell ref="C22:J22"/>
    <mergeCell ref="C23:J23"/>
  </mergeCells>
  <conditionalFormatting sqref="J12:J17">
    <cfRule type="cellIs" priority="5" dxfId="4" operator="notBetween" stopIfTrue="1">
      <formula>D12</formula>
      <formula>G12</formula>
    </cfRule>
  </conditionalFormatting>
  <conditionalFormatting sqref="C20:C26">
    <cfRule type="cellIs" priority="4" dxfId="3" operator="notEqual" stopIfTrue="1">
      <formula>"ok"</formula>
    </cfRule>
  </conditionalFormatting>
  <conditionalFormatting sqref="J18">
    <cfRule type="expression" priority="3" dxfId="2" stopIfTrue="1">
      <formula>$L$18&lt;&gt;0</formula>
    </cfRule>
  </conditionalFormatting>
  <conditionalFormatting sqref="C28">
    <cfRule type="cellIs" priority="1" dxfId="1" operator="equal" stopIfTrue="1">
      <formula>$L$21</formula>
    </cfRule>
    <cfRule type="cellIs" priority="2" dxfId="0" operator="notEqual" stopIfTrue="1">
      <formula>$L$21</formula>
    </cfRule>
  </conditionalFormatting>
  <dataValidations count="1">
    <dataValidation allowBlank="1" showInputMessage="1" showErrorMessage="1" promptTitle="Fórmula TCU Acórdão 2622/2013" prompt="Edificações" sqref="C27:I27"/>
  </dataValidations>
  <printOptions/>
  <pageMargins left="0.787401575" right="0.787401575" top="0.984251969" bottom="0.984251969" header="0.492125985" footer="0.492125985"/>
  <pageSetup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GJ38"/>
  <sheetViews>
    <sheetView tabSelected="1" view="pageBreakPreview" zoomScale="70" zoomScaleNormal="90" zoomScaleSheetLayoutView="70" zoomScalePageLayoutView="55" workbookViewId="0" topLeftCell="A1">
      <selection activeCell="C10" sqref="C10"/>
    </sheetView>
  </sheetViews>
  <sheetFormatPr defaultColWidth="9.140625" defaultRowHeight="12.75"/>
  <cols>
    <col min="1" max="1" width="12.421875" style="20" customWidth="1"/>
    <col min="2" max="2" width="19.421875" style="21" bestFit="1" customWidth="1"/>
    <col min="3" max="3" width="80.7109375" style="2" customWidth="1"/>
    <col min="4" max="4" width="11.28125" style="2" customWidth="1"/>
    <col min="5" max="6" width="11.7109375" style="26" customWidth="1"/>
    <col min="7" max="7" width="12.140625" style="22" customWidth="1"/>
    <col min="8" max="8" width="18.8515625" style="23" bestFit="1" customWidth="1"/>
    <col min="9" max="17" width="9.140625" style="3" customWidth="1"/>
    <col min="18" max="192" width="9.140625" style="2" customWidth="1"/>
    <col min="193" max="16384" width="9.140625" style="1" customWidth="1"/>
  </cols>
  <sheetData>
    <row r="1" spans="1:192" s="4" customFormat="1" ht="18">
      <c r="A1" s="147" t="s">
        <v>1</v>
      </c>
      <c r="B1" s="148"/>
      <c r="C1" s="148"/>
      <c r="D1" s="148"/>
      <c r="E1" s="148"/>
      <c r="F1" s="148"/>
      <c r="G1" s="148"/>
      <c r="H1" s="149"/>
      <c r="I1" s="27"/>
      <c r="J1" s="27"/>
      <c r="K1" s="27"/>
      <c r="L1" s="28"/>
      <c r="M1" s="6"/>
      <c r="N1" s="6"/>
      <c r="O1" s="6"/>
      <c r="P1" s="6"/>
      <c r="Q1" s="6"/>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row>
    <row r="2" spans="1:192" s="4" customFormat="1" ht="18">
      <c r="A2" s="150" t="s">
        <v>33</v>
      </c>
      <c r="B2" s="151"/>
      <c r="C2" s="151"/>
      <c r="D2" s="151"/>
      <c r="E2" s="151"/>
      <c r="F2" s="151"/>
      <c r="G2" s="151"/>
      <c r="H2" s="152"/>
      <c r="I2" s="10"/>
      <c r="J2" s="6"/>
      <c r="K2" s="6"/>
      <c r="L2" s="29"/>
      <c r="M2" s="6"/>
      <c r="N2" s="6"/>
      <c r="O2" s="6"/>
      <c r="P2" s="6"/>
      <c r="Q2" s="6"/>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row>
    <row r="3" spans="1:192" s="4" customFormat="1" ht="18.75" thickBot="1">
      <c r="A3" s="153" t="s">
        <v>34</v>
      </c>
      <c r="B3" s="154"/>
      <c r="C3" s="154"/>
      <c r="D3" s="154"/>
      <c r="E3" s="154"/>
      <c r="F3" s="154"/>
      <c r="G3" s="154"/>
      <c r="H3" s="155"/>
      <c r="I3" s="10"/>
      <c r="J3" s="6"/>
      <c r="K3" s="6"/>
      <c r="L3" s="29"/>
      <c r="M3" s="6"/>
      <c r="N3" s="6"/>
      <c r="O3" s="6"/>
      <c r="P3" s="6"/>
      <c r="Q3" s="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row>
    <row r="4" spans="1:192" s="4" customFormat="1" ht="43.5" customHeight="1" thickBot="1">
      <c r="A4" s="156" t="s">
        <v>41</v>
      </c>
      <c r="B4" s="157"/>
      <c r="C4" s="157"/>
      <c r="D4" s="157"/>
      <c r="E4" s="157"/>
      <c r="F4" s="157"/>
      <c r="G4" s="157"/>
      <c r="H4" s="158"/>
      <c r="I4" s="10"/>
      <c r="J4" s="6"/>
      <c r="K4" s="6"/>
      <c r="L4" s="29"/>
      <c r="M4" s="6"/>
      <c r="N4" s="6"/>
      <c r="O4" s="6"/>
      <c r="P4" s="6"/>
      <c r="Q4" s="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row>
    <row r="5" spans="1:192" s="4" customFormat="1" ht="34.5" customHeight="1" thickBot="1">
      <c r="A5" s="35"/>
      <c r="B5" s="36"/>
      <c r="C5" s="36"/>
      <c r="D5" s="159" t="s">
        <v>39</v>
      </c>
      <c r="E5" s="160"/>
      <c r="F5" s="161"/>
      <c r="G5" s="64" t="s">
        <v>31</v>
      </c>
      <c r="H5" s="65">
        <f>0.2212</f>
        <v>0.2212</v>
      </c>
      <c r="I5" s="10"/>
      <c r="J5" s="6"/>
      <c r="K5" s="6"/>
      <c r="L5" s="29"/>
      <c r="M5" s="6"/>
      <c r="N5" s="6"/>
      <c r="O5" s="6"/>
      <c r="P5" s="6"/>
      <c r="Q5" s="6"/>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row>
    <row r="6" spans="1:12" ht="54.75" thickBot="1">
      <c r="A6" s="67" t="s">
        <v>2</v>
      </c>
      <c r="B6" s="68" t="s">
        <v>35</v>
      </c>
      <c r="C6" s="68" t="s">
        <v>3</v>
      </c>
      <c r="D6" s="68" t="s">
        <v>4</v>
      </c>
      <c r="E6" s="68" t="s">
        <v>5</v>
      </c>
      <c r="F6" s="68" t="s">
        <v>6</v>
      </c>
      <c r="G6" s="68" t="s">
        <v>7</v>
      </c>
      <c r="H6" s="69" t="s">
        <v>32</v>
      </c>
      <c r="I6" s="8"/>
      <c r="J6" s="8"/>
      <c r="K6" s="8"/>
      <c r="L6" s="24"/>
    </row>
    <row r="7" spans="1:192" s="7" customFormat="1" ht="30">
      <c r="A7" s="31" t="s">
        <v>36</v>
      </c>
      <c r="B7" s="66" t="s">
        <v>42</v>
      </c>
      <c r="C7" s="14" t="s">
        <v>60</v>
      </c>
      <c r="D7" s="15" t="s">
        <v>0</v>
      </c>
      <c r="E7" s="60">
        <v>1978</v>
      </c>
      <c r="F7" s="62">
        <v>1.85</v>
      </c>
      <c r="G7" s="63">
        <f>IF(D7="","",ROUND(F7*(1+$H$5),2))</f>
        <v>2.26</v>
      </c>
      <c r="H7" s="61">
        <f>IF(D7="","",ROUND(E7*G7,2))</f>
        <v>4470.28</v>
      </c>
      <c r="I7" s="8"/>
      <c r="J7" s="8"/>
      <c r="K7" s="8"/>
      <c r="L7" s="24"/>
      <c r="M7" s="3"/>
      <c r="N7" s="3"/>
      <c r="O7" s="3"/>
      <c r="P7" s="3"/>
      <c r="Q7" s="3"/>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row>
    <row r="8" spans="1:192" s="7" customFormat="1" ht="30">
      <c r="A8" s="31" t="s">
        <v>37</v>
      </c>
      <c r="B8" s="66" t="s">
        <v>42</v>
      </c>
      <c r="C8" s="14" t="s">
        <v>43</v>
      </c>
      <c r="D8" s="15" t="s">
        <v>0</v>
      </c>
      <c r="E8" s="60">
        <v>1978</v>
      </c>
      <c r="F8" s="62">
        <v>26</v>
      </c>
      <c r="G8" s="63">
        <f>IF(D8="","",ROUND(F8*(1+$H$5),2))</f>
        <v>31.75</v>
      </c>
      <c r="H8" s="61">
        <f>IF(D8="","",ROUND(E8*G8,2))</f>
        <v>62801.5</v>
      </c>
      <c r="I8" s="8"/>
      <c r="J8" s="8"/>
      <c r="K8" s="8"/>
      <c r="L8" s="24"/>
      <c r="M8" s="3"/>
      <c r="N8" s="3"/>
      <c r="O8" s="3"/>
      <c r="P8" s="3"/>
      <c r="Q8" s="3"/>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row>
    <row r="9" spans="1:192" s="7" customFormat="1" ht="15">
      <c r="A9" s="31" t="s">
        <v>45</v>
      </c>
      <c r="B9" s="66" t="s">
        <v>42</v>
      </c>
      <c r="C9" s="14" t="s">
        <v>44</v>
      </c>
      <c r="D9" s="15" t="s">
        <v>47</v>
      </c>
      <c r="E9" s="60">
        <v>120</v>
      </c>
      <c r="F9" s="62">
        <v>14.3</v>
      </c>
      <c r="G9" s="63">
        <f>IF(D9="","",ROUND(F9*(1+$H$5),2))</f>
        <v>17.46</v>
      </c>
      <c r="H9" s="61">
        <f>IF(D9="","",ROUND(E9*G9,2))</f>
        <v>2095.2</v>
      </c>
      <c r="I9" s="9"/>
      <c r="J9" s="3"/>
      <c r="K9" s="3"/>
      <c r="L9" s="24"/>
      <c r="M9" s="3"/>
      <c r="N9" s="3"/>
      <c r="O9" s="3"/>
      <c r="P9" s="3"/>
      <c r="Q9" s="3"/>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row>
    <row r="10" spans="1:192" s="7" customFormat="1" ht="30">
      <c r="A10" s="31" t="s">
        <v>46</v>
      </c>
      <c r="B10" s="66" t="s">
        <v>42</v>
      </c>
      <c r="C10" s="14" t="s">
        <v>48</v>
      </c>
      <c r="D10" s="15" t="s">
        <v>0</v>
      </c>
      <c r="E10" s="60">
        <v>550</v>
      </c>
      <c r="F10" s="62">
        <v>14.7</v>
      </c>
      <c r="G10" s="63">
        <f>IF(D10="","",ROUND(F10*(1+$H$5),2))</f>
        <v>17.95</v>
      </c>
      <c r="H10" s="61">
        <f>IF(D10="","",ROUND(E10*G10,2))</f>
        <v>9872.5</v>
      </c>
      <c r="I10" s="9"/>
      <c r="J10" s="3"/>
      <c r="K10" s="3"/>
      <c r="L10" s="24"/>
      <c r="M10" s="3"/>
      <c r="N10" s="3"/>
      <c r="O10" s="3"/>
      <c r="P10" s="3"/>
      <c r="Q10" s="3"/>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row>
    <row r="11" spans="1:192" s="7" customFormat="1" ht="15">
      <c r="A11" s="31"/>
      <c r="B11" s="66"/>
      <c r="C11" s="79"/>
      <c r="D11" s="15"/>
      <c r="E11" s="60"/>
      <c r="F11" s="62"/>
      <c r="G11" s="63"/>
      <c r="H11" s="61"/>
      <c r="I11" s="9"/>
      <c r="J11" s="3"/>
      <c r="K11" s="3"/>
      <c r="L11" s="24"/>
      <c r="M11" s="3"/>
      <c r="N11" s="3"/>
      <c r="O11" s="3"/>
      <c r="P11" s="3"/>
      <c r="Q11" s="3"/>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row>
    <row r="12" spans="1:192" s="7" customFormat="1" ht="15">
      <c r="A12" s="31"/>
      <c r="B12" s="66"/>
      <c r="C12" s="14"/>
      <c r="D12" s="15"/>
      <c r="E12" s="60"/>
      <c r="F12" s="62"/>
      <c r="G12" s="63"/>
      <c r="H12" s="61"/>
      <c r="I12" s="9"/>
      <c r="J12" s="3"/>
      <c r="K12" s="3"/>
      <c r="L12" s="24"/>
      <c r="M12" s="3"/>
      <c r="N12" s="3"/>
      <c r="O12" s="3"/>
      <c r="P12" s="3"/>
      <c r="Q12" s="3"/>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row>
    <row r="13" spans="1:192" s="7" customFormat="1" ht="15">
      <c r="A13" s="31"/>
      <c r="B13" s="66"/>
      <c r="C13" s="14"/>
      <c r="D13" s="15"/>
      <c r="E13" s="60"/>
      <c r="F13" s="62"/>
      <c r="G13" s="63"/>
      <c r="H13" s="61"/>
      <c r="I13" s="9"/>
      <c r="J13" s="3"/>
      <c r="K13" s="3"/>
      <c r="L13" s="24"/>
      <c r="M13" s="3"/>
      <c r="N13" s="3"/>
      <c r="O13" s="3"/>
      <c r="P13" s="3"/>
      <c r="Q13" s="3"/>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row>
    <row r="14" spans="1:192" s="13" customFormat="1" ht="15">
      <c r="A14" s="31"/>
      <c r="B14" s="25"/>
      <c r="C14" s="14"/>
      <c r="D14" s="15"/>
      <c r="E14" s="60"/>
      <c r="F14" s="62"/>
      <c r="G14" s="63"/>
      <c r="H14" s="61"/>
      <c r="I14" s="8"/>
      <c r="J14" s="8"/>
      <c r="K14" s="8"/>
      <c r="L14" s="30"/>
      <c r="M14" s="8"/>
      <c r="N14" s="8"/>
      <c r="O14" s="8"/>
      <c r="P14" s="8"/>
      <c r="Q14" s="8"/>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row>
    <row r="15" spans="1:192" s="13" customFormat="1" ht="15">
      <c r="A15" s="31"/>
      <c r="B15" s="25"/>
      <c r="C15" s="14"/>
      <c r="D15" s="15"/>
      <c r="E15" s="60"/>
      <c r="F15" s="62"/>
      <c r="G15" s="63"/>
      <c r="H15" s="61"/>
      <c r="I15" s="8"/>
      <c r="J15" s="8"/>
      <c r="K15" s="8"/>
      <c r="L15" s="30"/>
      <c r="M15" s="8"/>
      <c r="N15" s="8"/>
      <c r="O15" s="8"/>
      <c r="P15" s="8"/>
      <c r="Q15" s="8"/>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row>
    <row r="16" spans="1:192" s="7" customFormat="1" ht="15">
      <c r="A16" s="31"/>
      <c r="B16" s="66"/>
      <c r="C16" s="14"/>
      <c r="D16" s="15"/>
      <c r="E16" s="60"/>
      <c r="F16" s="62"/>
      <c r="G16" s="63"/>
      <c r="H16" s="61"/>
      <c r="I16" s="9"/>
      <c r="J16" s="3"/>
      <c r="K16" s="3"/>
      <c r="L16" s="24"/>
      <c r="M16" s="3"/>
      <c r="N16" s="3"/>
      <c r="O16" s="3"/>
      <c r="P16" s="3"/>
      <c r="Q16" s="3"/>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row>
    <row r="17" spans="1:192" s="7" customFormat="1" ht="15">
      <c r="A17" s="31"/>
      <c r="B17" s="66"/>
      <c r="C17" s="14"/>
      <c r="D17" s="15"/>
      <c r="E17" s="60"/>
      <c r="F17" s="62"/>
      <c r="G17" s="63"/>
      <c r="H17" s="61"/>
      <c r="I17" s="9"/>
      <c r="J17" s="3"/>
      <c r="K17" s="3"/>
      <c r="L17" s="24"/>
      <c r="M17" s="3"/>
      <c r="N17" s="3"/>
      <c r="O17" s="11"/>
      <c r="P17" s="3"/>
      <c r="Q17" s="3"/>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row>
    <row r="18" spans="1:192" s="7" customFormat="1" ht="15">
      <c r="A18" s="31"/>
      <c r="B18" s="66"/>
      <c r="C18" s="14"/>
      <c r="D18" s="15"/>
      <c r="E18" s="60"/>
      <c r="F18" s="62"/>
      <c r="G18" s="63"/>
      <c r="H18" s="61"/>
      <c r="I18" s="9"/>
      <c r="J18" s="3"/>
      <c r="K18" s="3"/>
      <c r="L18" s="24"/>
      <c r="M18" s="3"/>
      <c r="N18" s="3"/>
      <c r="O18" s="3"/>
      <c r="P18" s="3"/>
      <c r="Q18" s="3"/>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row>
    <row r="19" spans="1:192" s="7" customFormat="1" ht="15">
      <c r="A19" s="31"/>
      <c r="B19" s="66"/>
      <c r="C19" s="14"/>
      <c r="D19" s="15"/>
      <c r="E19" s="60"/>
      <c r="F19" s="62"/>
      <c r="G19" s="63"/>
      <c r="H19" s="61">
        <f>IF(D19="","",ROUND(E19*G19,2))</f>
      </c>
      <c r="I19" s="9"/>
      <c r="J19" s="3"/>
      <c r="K19" s="3"/>
      <c r="L19" s="24"/>
      <c r="M19" s="3"/>
      <c r="N19" s="3"/>
      <c r="O19" s="3"/>
      <c r="P19" s="3"/>
      <c r="Q19" s="3"/>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row>
    <row r="20" spans="1:192" s="7" customFormat="1" ht="15">
      <c r="A20" s="31"/>
      <c r="B20" s="78"/>
      <c r="C20" s="14"/>
      <c r="D20" s="15"/>
      <c r="E20" s="60"/>
      <c r="F20" s="62"/>
      <c r="G20" s="63"/>
      <c r="H20" s="61">
        <f>IF(D20="","",ROUND(E20*G20,2))</f>
      </c>
      <c r="I20" s="9"/>
      <c r="J20" s="3"/>
      <c r="K20" s="3"/>
      <c r="L20" s="24"/>
      <c r="M20" s="3"/>
      <c r="N20" s="3"/>
      <c r="O20" s="3"/>
      <c r="P20" s="3"/>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row>
    <row r="21" spans="1:192" s="7" customFormat="1" ht="15">
      <c r="A21" s="31"/>
      <c r="B21" s="78"/>
      <c r="C21" s="14"/>
      <c r="D21" s="15"/>
      <c r="E21" s="60"/>
      <c r="F21" s="62"/>
      <c r="G21" s="63"/>
      <c r="H21" s="61"/>
      <c r="I21" s="9"/>
      <c r="J21" s="3"/>
      <c r="K21" s="3"/>
      <c r="L21" s="24"/>
      <c r="M21" s="3"/>
      <c r="N21" s="3"/>
      <c r="O21" s="3"/>
      <c r="P21" s="3"/>
      <c r="Q21" s="3"/>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row>
    <row r="22" spans="1:192" s="7" customFormat="1" ht="15">
      <c r="A22" s="31"/>
      <c r="B22" s="66"/>
      <c r="C22" s="14"/>
      <c r="D22" s="15"/>
      <c r="E22" s="60"/>
      <c r="F22" s="62"/>
      <c r="G22" s="63">
        <f>IF(D22="","",ROUND(F22*(1+$H$5),2))</f>
      </c>
      <c r="H22" s="61"/>
      <c r="I22" s="9"/>
      <c r="J22" s="3"/>
      <c r="K22" s="3"/>
      <c r="L22" s="24"/>
      <c r="M22" s="3"/>
      <c r="N22" s="3"/>
      <c r="O22" s="3"/>
      <c r="P22" s="3"/>
      <c r="Q22" s="3"/>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row>
    <row r="23" spans="1:192" s="7" customFormat="1" ht="15">
      <c r="A23" s="31"/>
      <c r="B23" s="66"/>
      <c r="C23" s="14"/>
      <c r="D23" s="15"/>
      <c r="E23" s="60"/>
      <c r="F23" s="62"/>
      <c r="G23" s="63">
        <f>IF(D23="","",ROUND(F23*(1+$H$5),2))</f>
      </c>
      <c r="H23" s="61"/>
      <c r="I23" s="9"/>
      <c r="J23" s="3"/>
      <c r="K23" s="3"/>
      <c r="L23" s="24"/>
      <c r="M23" s="3"/>
      <c r="N23" s="3"/>
      <c r="O23" s="3"/>
      <c r="P23" s="3"/>
      <c r="Q23" s="3"/>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row>
    <row r="24" spans="1:192" s="7" customFormat="1" ht="15">
      <c r="A24" s="31"/>
      <c r="B24" s="66"/>
      <c r="C24" s="14"/>
      <c r="D24" s="15"/>
      <c r="E24" s="60"/>
      <c r="F24" s="62"/>
      <c r="G24" s="63">
        <f>IF(D24="","",ROUND(F24*(1+$H$5),2))</f>
      </c>
      <c r="H24" s="61"/>
      <c r="I24" s="9"/>
      <c r="J24" s="3"/>
      <c r="K24" s="3"/>
      <c r="L24" s="24"/>
      <c r="M24" s="3"/>
      <c r="N24" s="3"/>
      <c r="O24" s="3"/>
      <c r="P24" s="3"/>
      <c r="Q24" s="3"/>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row>
    <row r="25" spans="1:192" s="7" customFormat="1" ht="15">
      <c r="A25" s="31"/>
      <c r="B25" s="66"/>
      <c r="C25" s="14"/>
      <c r="D25" s="15"/>
      <c r="E25" s="60"/>
      <c r="F25" s="62"/>
      <c r="G25" s="63">
        <f>IF(D25="","",ROUND(F25*(1+$H$5),2))</f>
      </c>
      <c r="H25" s="61"/>
      <c r="I25" s="9"/>
      <c r="J25" s="3"/>
      <c r="K25" s="3"/>
      <c r="L25" s="24"/>
      <c r="M25" s="3"/>
      <c r="N25" s="3"/>
      <c r="O25" s="3"/>
      <c r="P25" s="3"/>
      <c r="Q25" s="3"/>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row>
    <row r="26" spans="1:192" s="7" customFormat="1" ht="15">
      <c r="A26" s="31"/>
      <c r="B26" s="66"/>
      <c r="C26" s="14"/>
      <c r="D26" s="15"/>
      <c r="E26" s="60"/>
      <c r="F26" s="62"/>
      <c r="G26" s="63">
        <f>IF(D26="","",ROUND(F26*(1+$H$5),2))</f>
      </c>
      <c r="H26" s="61"/>
      <c r="I26" s="9"/>
      <c r="J26" s="3"/>
      <c r="K26" s="3"/>
      <c r="L26" s="24"/>
      <c r="M26" s="3"/>
      <c r="N26" s="3"/>
      <c r="O26" s="3"/>
      <c r="P26" s="3"/>
      <c r="Q26" s="3"/>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row>
    <row r="27" spans="1:192" s="7" customFormat="1" ht="15">
      <c r="A27" s="31"/>
      <c r="B27" s="66"/>
      <c r="C27" s="14"/>
      <c r="D27" s="15"/>
      <c r="E27" s="60"/>
      <c r="F27" s="62"/>
      <c r="G27" s="63"/>
      <c r="H27" s="61"/>
      <c r="I27" s="9"/>
      <c r="J27" s="3"/>
      <c r="K27" s="3"/>
      <c r="L27" s="24"/>
      <c r="M27" s="3"/>
      <c r="N27" s="3"/>
      <c r="O27" s="3"/>
      <c r="P27" s="3"/>
      <c r="Q27" s="3"/>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row>
    <row r="28" spans="1:192" s="7" customFormat="1" ht="15">
      <c r="A28" s="31"/>
      <c r="B28" s="66"/>
      <c r="C28" s="14"/>
      <c r="D28" s="15"/>
      <c r="E28" s="60"/>
      <c r="F28" s="62"/>
      <c r="G28" s="63"/>
      <c r="H28" s="61"/>
      <c r="I28" s="9"/>
      <c r="J28" s="3"/>
      <c r="K28" s="3"/>
      <c r="L28" s="24"/>
      <c r="M28" s="3"/>
      <c r="N28" s="3"/>
      <c r="O28" s="3"/>
      <c r="P28" s="3"/>
      <c r="Q28" s="3"/>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row>
    <row r="29" spans="1:192" s="7" customFormat="1" ht="15">
      <c r="A29" s="31"/>
      <c r="B29" s="66"/>
      <c r="C29" s="14"/>
      <c r="D29" s="15"/>
      <c r="E29" s="60"/>
      <c r="F29" s="62"/>
      <c r="G29" s="63"/>
      <c r="H29" s="61"/>
      <c r="I29" s="9"/>
      <c r="J29" s="3"/>
      <c r="K29" s="3"/>
      <c r="L29" s="24"/>
      <c r="M29" s="3"/>
      <c r="N29" s="3"/>
      <c r="O29" s="3"/>
      <c r="P29" s="3"/>
      <c r="Q29" s="3"/>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row>
    <row r="30" spans="1:192" s="7" customFormat="1" ht="15">
      <c r="A30" s="31"/>
      <c r="B30" s="18"/>
      <c r="C30" s="14"/>
      <c r="D30" s="16"/>
      <c r="E30" s="60"/>
      <c r="F30" s="62"/>
      <c r="G30" s="63"/>
      <c r="H30" s="61"/>
      <c r="I30" s="9"/>
      <c r="J30" s="3"/>
      <c r="K30" s="3"/>
      <c r="L30" s="24"/>
      <c r="M30" s="3"/>
      <c r="N30" s="3"/>
      <c r="O30" s="3"/>
      <c r="P30" s="3"/>
      <c r="Q30" s="3"/>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row>
    <row r="31" spans="1:192" s="7" customFormat="1" ht="15">
      <c r="A31" s="31"/>
      <c r="B31" s="18"/>
      <c r="C31" s="14"/>
      <c r="D31" s="16"/>
      <c r="E31" s="60"/>
      <c r="F31" s="62"/>
      <c r="G31" s="63"/>
      <c r="H31" s="61"/>
      <c r="I31" s="9"/>
      <c r="J31" s="3"/>
      <c r="K31" s="3"/>
      <c r="L31" s="24"/>
      <c r="M31" s="3"/>
      <c r="N31" s="3"/>
      <c r="O31" s="3"/>
      <c r="P31" s="3"/>
      <c r="Q31" s="3"/>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row>
    <row r="32" spans="1:192" s="13" customFormat="1" ht="15">
      <c r="A32" s="31"/>
      <c r="B32" s="19"/>
      <c r="C32" s="14"/>
      <c r="D32" s="17"/>
      <c r="E32" s="60"/>
      <c r="F32" s="62"/>
      <c r="G32" s="63"/>
      <c r="H32" s="61"/>
      <c r="I32" s="8"/>
      <c r="J32" s="8"/>
      <c r="K32" s="8"/>
      <c r="L32" s="30"/>
      <c r="M32" s="8"/>
      <c r="N32" s="8"/>
      <c r="O32" s="8"/>
      <c r="P32" s="8"/>
      <c r="Q32" s="8"/>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row>
    <row r="33" spans="1:66" s="2" customFormat="1" ht="15.75" thickBot="1">
      <c r="A33" s="70"/>
      <c r="B33" s="71"/>
      <c r="C33" s="72"/>
      <c r="D33" s="73"/>
      <c r="E33" s="74"/>
      <c r="F33" s="75"/>
      <c r="G33" s="76"/>
      <c r="H33" s="77"/>
      <c r="I33" s="8"/>
      <c r="J33" s="8"/>
      <c r="K33" s="8"/>
      <c r="L33" s="30"/>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row>
    <row r="34" spans="1:12" ht="30" customHeight="1" thickBot="1">
      <c r="A34" s="142" t="s">
        <v>38</v>
      </c>
      <c r="B34" s="143"/>
      <c r="C34" s="143"/>
      <c r="D34" s="143"/>
      <c r="E34" s="143"/>
      <c r="F34" s="144"/>
      <c r="G34" s="145">
        <f>SUM(H7:H33)</f>
        <v>79239.48</v>
      </c>
      <c r="H34" s="146"/>
      <c r="I34" s="8"/>
      <c r="J34" s="8"/>
      <c r="K34" s="8"/>
      <c r="L34" s="30"/>
    </row>
    <row r="35" spans="1:8" ht="12.75" hidden="1">
      <c r="A35" s="33"/>
      <c r="H35" s="34"/>
    </row>
    <row r="36" ht="12.75" hidden="1"/>
    <row r="37" spans="5:8" ht="12.75" hidden="1">
      <c r="E37" s="26" t="e">
        <f>G34-#REF!</f>
        <v>#REF!</v>
      </c>
      <c r="F37" s="26" t="e">
        <f>E37/1.25</f>
        <v>#REF!</v>
      </c>
      <c r="G37" s="22" t="e">
        <f>F37*0.002</f>
        <v>#REF!</v>
      </c>
      <c r="H37" s="23">
        <v>2995610.41</v>
      </c>
    </row>
    <row r="38" ht="12.75" hidden="1">
      <c r="H38" s="23">
        <f>G34-H37</f>
        <v>-2916370.93</v>
      </c>
    </row>
    <row r="39" ht="12.75" hidden="1"/>
    <row r="40" ht="12.75" hidden="1"/>
  </sheetData>
  <sheetProtection/>
  <mergeCells count="7">
    <mergeCell ref="A34:F34"/>
    <mergeCell ref="G34:H34"/>
    <mergeCell ref="A1:H1"/>
    <mergeCell ref="A2:H2"/>
    <mergeCell ref="A3:H3"/>
    <mergeCell ref="A4:H4"/>
    <mergeCell ref="D5:F5"/>
  </mergeCells>
  <printOptions horizontalCentered="1"/>
  <pageMargins left="0.1968503937007874" right="0.1968503937007874" top="0.3937007874015748" bottom="0.3937007874015748" header="0.31496062992125984" footer="0.31496062992125984"/>
  <pageSetup fitToWidth="99" horizontalDpi="600" verticalDpi="600" orientation="portrait" paperSize="9" scale="56" r:id="rId1"/>
  <headerFooter differentOddEven="1">
    <oddFooter>&amp;RPágina&amp;Pde&amp;N</oddFooter>
    <evenFooter>&amp;RP?gina&amp;Pde&amp;N</evenFooter>
  </headerFooter>
</worksheet>
</file>

<file path=xl/worksheets/sheet3.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80" t="s">
        <v>49</v>
      </c>
      <c r="C1" s="80"/>
      <c r="D1" s="88"/>
      <c r="E1" s="88"/>
      <c r="F1" s="88"/>
    </row>
    <row r="2" spans="2:6" ht="12.75">
      <c r="B2" s="80" t="s">
        <v>50</v>
      </c>
      <c r="C2" s="80"/>
      <c r="D2" s="88"/>
      <c r="E2" s="88"/>
      <c r="F2" s="88"/>
    </row>
    <row r="3" spans="2:6" ht="12.75">
      <c r="B3" s="81"/>
      <c r="C3" s="81"/>
      <c r="D3" s="89"/>
      <c r="E3" s="89"/>
      <c r="F3" s="89"/>
    </row>
    <row r="4" spans="2:6" ht="51">
      <c r="B4" s="81" t="s">
        <v>51</v>
      </c>
      <c r="C4" s="81"/>
      <c r="D4" s="89"/>
      <c r="E4" s="89"/>
      <c r="F4" s="89"/>
    </row>
    <row r="5" spans="2:6" ht="12.75">
      <c r="B5" s="81"/>
      <c r="C5" s="81"/>
      <c r="D5" s="89"/>
      <c r="E5" s="89"/>
      <c r="F5" s="89"/>
    </row>
    <row r="6" spans="2:6" ht="25.5">
      <c r="B6" s="80" t="s">
        <v>52</v>
      </c>
      <c r="C6" s="80"/>
      <c r="D6" s="88"/>
      <c r="E6" s="88" t="s">
        <v>53</v>
      </c>
      <c r="F6" s="88" t="s">
        <v>54</v>
      </c>
    </row>
    <row r="7" spans="2:6" ht="13.5" thickBot="1">
      <c r="B7" s="81"/>
      <c r="C7" s="81"/>
      <c r="D7" s="89"/>
      <c r="E7" s="89"/>
      <c r="F7" s="89"/>
    </row>
    <row r="8" spans="2:6" ht="63.75">
      <c r="B8" s="82" t="s">
        <v>55</v>
      </c>
      <c r="C8" s="83"/>
      <c r="D8" s="90"/>
      <c r="E8" s="90">
        <v>1</v>
      </c>
      <c r="F8" s="91"/>
    </row>
    <row r="9" spans="2:6" ht="13.5" thickBot="1">
      <c r="B9" s="84"/>
      <c r="C9" s="85"/>
      <c r="D9" s="92"/>
      <c r="E9" s="93" t="s">
        <v>56</v>
      </c>
      <c r="F9" s="94" t="s">
        <v>57</v>
      </c>
    </row>
    <row r="10" spans="2:6" ht="13.5" thickBot="1">
      <c r="B10" s="81"/>
      <c r="C10" s="81"/>
      <c r="D10" s="89"/>
      <c r="E10" s="89"/>
      <c r="F10" s="89"/>
    </row>
    <row r="11" spans="2:6" ht="39" thickBot="1">
      <c r="B11" s="86" t="s">
        <v>58</v>
      </c>
      <c r="C11" s="87"/>
      <c r="D11" s="95"/>
      <c r="E11" s="95">
        <v>1</v>
      </c>
      <c r="F11" s="96" t="s">
        <v>57</v>
      </c>
    </row>
    <row r="12" spans="2:6" ht="13.5" thickBot="1">
      <c r="B12" s="81"/>
      <c r="C12" s="81"/>
      <c r="D12" s="89"/>
      <c r="E12" s="89"/>
      <c r="F12" s="89"/>
    </row>
    <row r="13" spans="2:6" ht="39" thickBot="1">
      <c r="B13" s="86" t="s">
        <v>59</v>
      </c>
      <c r="C13" s="87"/>
      <c r="D13" s="95"/>
      <c r="E13" s="95">
        <v>11</v>
      </c>
      <c r="F13" s="96" t="s">
        <v>57</v>
      </c>
    </row>
    <row r="14" spans="2:6" ht="12.75">
      <c r="B14" s="81"/>
      <c r="C14" s="81"/>
      <c r="D14" s="89"/>
      <c r="E14" s="89"/>
      <c r="F14" s="89"/>
    </row>
    <row r="15" spans="2:6" ht="12.75">
      <c r="B15" s="81"/>
      <c r="C15" s="81"/>
      <c r="D15" s="89"/>
      <c r="E15" s="89"/>
      <c r="F15" s="89"/>
    </row>
  </sheetData>
  <sheetProtection/>
  <hyperlinks>
    <hyperlink ref="E9" location="'BDI TCU '!J7" display="'BDI TCU '!J7"/>
  </hyperlink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Vista</dc:creator>
  <cp:keywords/>
  <dc:description>a) Geral 1) Adm Local 2) Obras Civis 3) Inst Elétricas 4) Inst de Telecomunicações 5) Inst de Som Ambiente 6) Inst de Incêndios 7) Inst hidro-sanitárias 8) Sistema de exaustão 9) Camaras frigoríficas 10) Central e gás</dc:description>
  <cp:lastModifiedBy>Usuário do Windows</cp:lastModifiedBy>
  <cp:lastPrinted>2017-04-18T15:33:47Z</cp:lastPrinted>
  <dcterms:created xsi:type="dcterms:W3CDTF">2004-04-09T19:10:13Z</dcterms:created>
  <dcterms:modified xsi:type="dcterms:W3CDTF">2018-03-15T13:30:16Z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