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URUMIM" sheetId="1" r:id="rId1"/>
    <sheet name="CRONOGRAMA FIS FINANC" sheetId="2" r:id="rId2"/>
  </sheets>
  <definedNames>
    <definedName name="_xlnm.Print_Area" localSheetId="1">'CRONOGRAMA FIS FINANC'!$A$1:$J$39</definedName>
    <definedName name="_xlnm.Print_Area" localSheetId="0">'CURUMIM'!$A$1:$H$141</definedName>
  </definedNames>
  <calcPr fullCalcOnLoad="1"/>
</workbook>
</file>

<file path=xl/sharedStrings.xml><?xml version="1.0" encoding="utf-8"?>
<sst xmlns="http://schemas.openxmlformats.org/spreadsheetml/2006/main" count="442" uniqueCount="324">
  <si>
    <t>ITEM</t>
  </si>
  <si>
    <t>DESCRIÇÃO</t>
  </si>
  <si>
    <t>QUANTIDADE</t>
  </si>
  <si>
    <t>UNIDADE</t>
  </si>
  <si>
    <t>PLANILHA ORÇAMENTÁRIA DE CUSTOS</t>
  </si>
  <si>
    <t>DIRETA</t>
  </si>
  <si>
    <t>INDIRETA</t>
  </si>
  <si>
    <t>(    )</t>
  </si>
  <si>
    <t>PREÇO TOTAL</t>
  </si>
  <si>
    <t xml:space="preserve">FORMA DE EXECUÇÃO: </t>
  </si>
  <si>
    <t>PREÇO UNITÁRIO S/ LDI</t>
  </si>
  <si>
    <t>PREÇO UNITÁRIO C/ LDI</t>
  </si>
  <si>
    <t>1.1</t>
  </si>
  <si>
    <t>INSTALAÇÕES INICIAIS DA OBRA</t>
  </si>
  <si>
    <t>2.1</t>
  </si>
  <si>
    <t>2.4</t>
  </si>
  <si>
    <t>4.1</t>
  </si>
  <si>
    <t>TOTAL GERAL DA OBRA</t>
  </si>
  <si>
    <t>FOLHA Nº: 01/01</t>
  </si>
  <si>
    <t>(  x  )</t>
  </si>
  <si>
    <t>CRONOGRAMA FÍSICO-FINANCEIRO</t>
  </si>
  <si>
    <t>TOTAL</t>
  </si>
  <si>
    <t>ETAPAS/DESCRIÇÃO</t>
  </si>
  <si>
    <t>FÍSICO/ FINANCEIRO</t>
  </si>
  <si>
    <t>Físico %</t>
  </si>
  <si>
    <t>Financeiro</t>
  </si>
  <si>
    <t>TOTAL  ETAPAS</t>
  </si>
  <si>
    <t>MÊS 1</t>
  </si>
  <si>
    <t>MÊS 2</t>
  </si>
  <si>
    <t>MÊS 3</t>
  </si>
  <si>
    <t>Observações:</t>
  </si>
  <si>
    <t>MÊS 4</t>
  </si>
  <si>
    <t>MÊS 5</t>
  </si>
  <si>
    <t>MÊS 6</t>
  </si>
  <si>
    <t>3.2</t>
  </si>
  <si>
    <t>3.3</t>
  </si>
  <si>
    <t>4.2</t>
  </si>
  <si>
    <t>COBERTURA</t>
  </si>
  <si>
    <t>ESQUADRIAS - MADEIRA E METÁLICA</t>
  </si>
  <si>
    <t>VIDROS, ESPELHOS E ACESSÓRIOS</t>
  </si>
  <si>
    <t>m²</t>
  </si>
  <si>
    <t>m³</t>
  </si>
  <si>
    <t>5.3</t>
  </si>
  <si>
    <t>5.4</t>
  </si>
  <si>
    <t>6.1</t>
  </si>
  <si>
    <t>6.2</t>
  </si>
  <si>
    <t>7.1</t>
  </si>
  <si>
    <t>7.2</t>
  </si>
  <si>
    <t>8.1</t>
  </si>
  <si>
    <t>8.3</t>
  </si>
  <si>
    <t>9.1</t>
  </si>
  <si>
    <t>10.1</t>
  </si>
  <si>
    <t>m</t>
  </si>
  <si>
    <t>9.2</t>
  </si>
  <si>
    <t>11.1</t>
  </si>
  <si>
    <t>5.2</t>
  </si>
  <si>
    <t>CORTE, DOBRA E ARMAÇÃO DE AÇO CA-50 D &lt;= 12,5 MM</t>
  </si>
  <si>
    <t>ARM-AÇO-005</t>
  </si>
  <si>
    <t>CHAPISCO DE PAREDES COM ARGAMASSA 1:3 CIMENTO E AREIA, A COLHER</t>
  </si>
  <si>
    <t>REV-CHA-005</t>
  </si>
  <si>
    <t>REBOCO COM ARGAMASSA 1:7, CIMENTO E AREIA</t>
  </si>
  <si>
    <t>REV-REB-005</t>
  </si>
  <si>
    <t>BARRA DE APOIO EM AÇO INOX PARA P.N.E. L = 90 CM (VASO SANITÁRIO)</t>
  </si>
  <si>
    <t>ACE-BAR-015</t>
  </si>
  <si>
    <t>BARRA DE APOIO EM AÇO INOX PARA P.N.E. L = 80 CM (LAVATÓRIO)</t>
  </si>
  <si>
    <t>ACE-BAR-005</t>
  </si>
  <si>
    <t>PINTURA ÓLEO/ESMALTE, 2 DEMÃOS EM ESQUADRIA MADEIRA SEM MASSA</t>
  </si>
  <si>
    <t>PIN-ESM-015</t>
  </si>
  <si>
    <t>ENGENHEIRO RESPONSÁVEL - Nome Registro CREA</t>
  </si>
  <si>
    <t>_______________________________________________________________</t>
  </si>
  <si>
    <t>_______________________________________________</t>
  </si>
  <si>
    <t>PREFEITO MUNICIPAL</t>
  </si>
  <si>
    <t>ENGENHEIRO RESPONSÁVEL - Nome e Registro CREA</t>
  </si>
  <si>
    <t>PREFEITO MUNICPAL</t>
  </si>
  <si>
    <t>MOB-DES-020</t>
  </si>
  <si>
    <t>MOBILIZAÇÃO E DESMOBILIZAÇÃO DE OBRA - PARA OBRAS EXECUTADAS EM CENTROS URBANOS OU PRÓXIMOS DE CENTROS URBANOS</t>
  </si>
  <si>
    <t>PIN-LIX-005</t>
  </si>
  <si>
    <t>LIXAMENTO DE PINTURA DE PAREDE</t>
  </si>
  <si>
    <t>2.2</t>
  </si>
  <si>
    <t>2.3</t>
  </si>
  <si>
    <t xml:space="preserve">PINTURA E LIMPEZA </t>
  </si>
  <si>
    <t>PISOS, RODAPÉS, SOLEIRAS</t>
  </si>
  <si>
    <t>ENC-ALV-015</t>
  </si>
  <si>
    <t xml:space="preserve">VALOR DA OBRA/REFORMA: </t>
  </si>
  <si>
    <t>MURO EXTERNO E CERCAMENTO</t>
  </si>
  <si>
    <t>MUR-BLO-010</t>
  </si>
  <si>
    <t>ALV-TIJ-030</t>
  </si>
  <si>
    <t>ESQ-POR-050</t>
  </si>
  <si>
    <t>TER-ESC-035</t>
  </si>
  <si>
    <t>3.4</t>
  </si>
  <si>
    <t>6.3</t>
  </si>
  <si>
    <t>MARCO EM MADEIRA DE LEI PARA PINTURA, L = 14 CM, 80 X 210 CM</t>
  </si>
  <si>
    <t>6.4</t>
  </si>
  <si>
    <t>6.5</t>
  </si>
  <si>
    <t>10.2</t>
  </si>
  <si>
    <t>10.3</t>
  </si>
  <si>
    <t>12.1</t>
  </si>
  <si>
    <t>CÓDIGO - SETOP / SINAPI</t>
  </si>
  <si>
    <t xml:space="preserve">ALVENARIA, DRYWALL E REVESTIMENTO                        </t>
  </si>
  <si>
    <t>11.2</t>
  </si>
  <si>
    <t>5.5</t>
  </si>
  <si>
    <t>5.6</t>
  </si>
  <si>
    <t>ACESSÓRIOS E MOBILIÁRIO</t>
  </si>
  <si>
    <t>5.1</t>
  </si>
  <si>
    <t>8.2</t>
  </si>
  <si>
    <t>8.4</t>
  </si>
  <si>
    <t>13.1</t>
  </si>
  <si>
    <t>13.2</t>
  </si>
  <si>
    <t>13.3</t>
  </si>
  <si>
    <t>13.4</t>
  </si>
  <si>
    <t>13.6</t>
  </si>
  <si>
    <t>13.7</t>
  </si>
  <si>
    <t>13.8</t>
  </si>
  <si>
    <t>10.4</t>
  </si>
  <si>
    <t>5.7</t>
  </si>
  <si>
    <t>8.5</t>
  </si>
  <si>
    <t>ESTRUTURA</t>
  </si>
  <si>
    <t>FUNDAÇÕES</t>
  </si>
  <si>
    <t>FORNECIMENTO E LANÇAMENTO DE CONCRETO ESTRUTURAL VIRADO EM OBRA FCK &gt;= 15 MPA, BRITA 1 E 2</t>
  </si>
  <si>
    <t>INSTALAÇÕES HIDRÁULICAS</t>
  </si>
  <si>
    <t>INSTALAÇÕES ELÉTRICAS</t>
  </si>
  <si>
    <t>HID-DAG-015</t>
  </si>
  <si>
    <t>CAIXA DÁGUA DE POLIETILENO COM TAMPA 1000 L</t>
  </si>
  <si>
    <t>8.6</t>
  </si>
  <si>
    <t>8.7</t>
  </si>
  <si>
    <t>8.8</t>
  </si>
  <si>
    <t>8.9</t>
  </si>
  <si>
    <t>HID-RAL-007</t>
  </si>
  <si>
    <t>RALO SIFONADO PVC CÔNICO 100 X 40 MM COM GRELHA REDONDA</t>
  </si>
  <si>
    <t>8.10</t>
  </si>
  <si>
    <t>8.11</t>
  </si>
  <si>
    <t>8.12</t>
  </si>
  <si>
    <t>LOU-VAS-015</t>
  </si>
  <si>
    <t>VASO SANITÁRIO LOUÇA BRANCA COM CAIXA ACOPLADA</t>
  </si>
  <si>
    <t>8.13</t>
  </si>
  <si>
    <t xml:space="preserve">LOU-VAS-020 </t>
  </si>
  <si>
    <t>VASO SANITÁRIO LOUÇA BRANCA INCLUSIVE VÁLVULA DE DESCARGA</t>
  </si>
  <si>
    <t>8.15</t>
  </si>
  <si>
    <t>8.16</t>
  </si>
  <si>
    <t>8.17</t>
  </si>
  <si>
    <t>MET-TOR-035</t>
  </si>
  <si>
    <t>TORNEIRA PARA LAVATÓRIO CROMADA REF. 1194</t>
  </si>
  <si>
    <t>8.18</t>
  </si>
  <si>
    <t>8.19</t>
  </si>
  <si>
    <t>8.20</t>
  </si>
  <si>
    <t>8.21</t>
  </si>
  <si>
    <t>LOU-CUB-005</t>
  </si>
  <si>
    <t>CUBA DE LOUÇA BRANCA DE EMBUTIR, OVAL, INCLUSIVE VÁLVULA, SIFÃO E LIGAÇÕES CROMADAS</t>
  </si>
  <si>
    <t>8.22</t>
  </si>
  <si>
    <t>8.23</t>
  </si>
  <si>
    <t>HID-REG-005</t>
  </si>
  <si>
    <t>REGISTRO PRESSÃO COM CANOPLA CROMADO D = 15 MM (1/2")</t>
  </si>
  <si>
    <t>8.24</t>
  </si>
  <si>
    <t>HID-REG-015</t>
  </si>
  <si>
    <t>REGISTRO DE GAVETA BRUTO D = 15 MM (1/2")</t>
  </si>
  <si>
    <t>ROD-CER-005</t>
  </si>
  <si>
    <t>RODAPÉ DE CERÂMICA H = 10 CM</t>
  </si>
  <si>
    <t>FUN-TRA-010</t>
  </si>
  <si>
    <t>ACE-BAR-020</t>
  </si>
  <si>
    <t>7.3</t>
  </si>
  <si>
    <t>7.4</t>
  </si>
  <si>
    <t xml:space="preserve">MET-PAR-005 </t>
  </si>
  <si>
    <t>LIGAÇÃO PARA SAÍDA DE VASO SANITÁRIO PVC CROMADO</t>
  </si>
  <si>
    <t>PARAFUSO CASTELO COM BUCHA</t>
  </si>
  <si>
    <t>MET-TOR-040</t>
  </si>
  <si>
    <t>TORNEIRA PARA TANQUE EM METAL, CROMADO, 1/2" - REF. 1152</t>
  </si>
  <si>
    <t>7.5</t>
  </si>
  <si>
    <t>7.6</t>
  </si>
  <si>
    <t>10.5</t>
  </si>
  <si>
    <t>11.3</t>
  </si>
  <si>
    <t>11.4</t>
  </si>
  <si>
    <t>13.5</t>
  </si>
  <si>
    <t>BDI</t>
  </si>
  <si>
    <t xml:space="preserve">DATA: </t>
  </si>
  <si>
    <t>MURO DIVISÓRIO BLOCO DE CONCRETO APARENTE E = 15 CM, H = 2,20 M, INCLUSIVE SAPATA DE CONCRETO ARMADO FCK = 15 MPA, 50 X 55 CM</t>
  </si>
  <si>
    <t xml:space="preserve">ALVENARIA DE TIJOLO CERÂMICO FURADO E = 15 CM, A REVESTIR </t>
  </si>
  <si>
    <t>PIS-CON-020</t>
  </si>
  <si>
    <t>CONTRAPISO DESEMPENADO, COM ARGAMASSA 1:3, SEM JUNTA E = 5 CM</t>
  </si>
  <si>
    <t>PIS-CER-015</t>
  </si>
  <si>
    <t>PISO CERÂMICO PEI-5 ANTIDERRAPANTE (PREÇO MÉDIO), ASSENTADO COM ARGAMASSA PRÉ-FABRICADA, INCLUSIVE REJUNTAMENTO</t>
  </si>
  <si>
    <t>LAJ-APA-005</t>
  </si>
  <si>
    <t>LAJE PRÉ-MOLDADA, APARENTE, INCLUSIVE CAPEAMENTO E = 4 CM, SC = 100 KG/M2, L = 3,00 M</t>
  </si>
  <si>
    <t>EST-CON-035</t>
  </si>
  <si>
    <t>FORNECIMENTO E LANÇAMENTO DE CONCRETO ESTRUTURAL VIRADO EM OBRA FCK &gt;= 25 MPA, BRITA 1 E 2</t>
  </si>
  <si>
    <t>LAJ-ESC-005</t>
  </si>
  <si>
    <t>ESCORAMENTO PARA LAJE PRE-MOLDADA EM TÁBUAS DE PINHO, INCLUSIVE RETIRADA</t>
  </si>
  <si>
    <t>SER-ALA-010</t>
  </si>
  <si>
    <t>ALAMBRADO PARA QUADRA ESPORTIVA, COM TELA DE ARAME GALVANIZADO FIO 12 # 2", FIXADO EM QUADROS DE TUBOS DE AÇO GALVANIZADO D = 2", H = 1,00 M</t>
  </si>
  <si>
    <t>EQP-ESP-005</t>
  </si>
  <si>
    <t>TRAVES DE GOL EM TUBO GALVANIZADO PARA QUADRA</t>
  </si>
  <si>
    <t>un.</t>
  </si>
  <si>
    <t>SER-POR-015</t>
  </si>
  <si>
    <t>PORTA COMPLETA, ESTRUTURA E MARCO EM CHAPA DOBRADA - 80 X 210 CM</t>
  </si>
  <si>
    <t>pç</t>
  </si>
  <si>
    <t>SER-JAN-010</t>
  </si>
  <si>
    <t>FORNECIMENTO E ASSENTAMENTO DE JANELA BASCULANTE EM METALON</t>
  </si>
  <si>
    <t>SER-POR-070</t>
  </si>
  <si>
    <t>PORTÃO EM PERFIL E CHAPA METÁLICA COLOCADO COM CADEADO</t>
  </si>
  <si>
    <t>SER-GRA-005</t>
  </si>
  <si>
    <t>FORNECIMENTO E ASSENTAMENTO DE GRADE FIXA DE FERRO, PARA PROTEÇÃO DE JANELAS</t>
  </si>
  <si>
    <t>FRG-FEC-015</t>
  </si>
  <si>
    <t>FECHADURA 557-(E49) E285 - ML600 CROMADA</t>
  </si>
  <si>
    <t xml:space="preserve">PIN-ACR-030 </t>
  </si>
  <si>
    <t>PINTURA ACRÍLICA PARA DEMARCAÇÃO DE QUADRA ESPORTIVA</t>
  </si>
  <si>
    <t>PIN-ACR-035</t>
  </si>
  <si>
    <t>PINTURA ACRÍLICA DE PISO DE QUADRAS ESPORTIVA</t>
  </si>
  <si>
    <t xml:space="preserve">PIN-ACR-005 </t>
  </si>
  <si>
    <t xml:space="preserve">PINTURA ACRÍLICA, EM PAREDES, 2 DEMÃOS SEM MASSA CORRIDA,
EXCLUSIVE FUNDO SELADOR </t>
  </si>
  <si>
    <t>PIN-ACR-006</t>
  </si>
  <si>
    <t xml:space="preserve">PINTURA ACRÍLICA, EM TETOS, 2 DEMÃOS SEM MASSA CORRIDA,
EXCLUSIVE FUNDO SELADOR </t>
  </si>
  <si>
    <t>VID-LIS-005</t>
  </si>
  <si>
    <t>VIDRO COMUM LISO INCOLOR, E = 3 MM, COLOCADO</t>
  </si>
  <si>
    <t>COB-TEL-045</t>
  </si>
  <si>
    <t xml:space="preserve">COBERTURA EM TELHA METÁLICA GALVANIZADA TRAPEZOIDALE = 0, 50MM, SIMPLES </t>
  </si>
  <si>
    <t>LOU-MIC-011</t>
  </si>
  <si>
    <t>MICTÓRIO DE LOUÇA BRANCA INCLUSIVE METAIS CROMADOS</t>
  </si>
  <si>
    <t>MET-CHU-025</t>
  </si>
  <si>
    <t xml:space="preserve">CHUVEIRO-ELÉTRICO CROMADO 1/2" </t>
  </si>
  <si>
    <t>MET-LIG-010</t>
  </si>
  <si>
    <t>HID-TUB-020</t>
  </si>
  <si>
    <t>TUBO PVC RÍGIDO SOLDÁVEL, ÁGUA INCLUSIVE CONEXÕES E SUPORTES, 40 MM</t>
  </si>
  <si>
    <t>HID-GOR-030</t>
  </si>
  <si>
    <t>CAIXA DE GORDURA PRÉ-FABRICADA SIMPLES VOL. 31 LITROS</t>
  </si>
  <si>
    <t>HID-CXS-055</t>
  </si>
  <si>
    <t>CAIXA ALVENARIA 60 X 60 X 40 CM, TAMPA EM CONCRETO-INSPEÇÃO /PASSAGEM, INCLUSIVE ESCAVAÇÃO, REATERRO E BOTA-FORA</t>
  </si>
  <si>
    <t>HID-ADP-050</t>
  </si>
  <si>
    <t xml:space="preserve">ADAPTADOR SOLDÁVEL DE PVC MARROM COM FLANGES LIVRES PARACAIXA DÁGUA Ø 50 MM X 1 1/2" </t>
  </si>
  <si>
    <t>HID-TUB-025</t>
  </si>
  <si>
    <t>TUBO PVC RÍGIDO SOLDÁVEL, ÁGUA INCLUSIVE CONEXÕES E SUPORTES, 50 MM</t>
  </si>
  <si>
    <t>HID-TUB-005</t>
  </si>
  <si>
    <t>TUBO PVC RÍGIDO SOLDÁVEL, ÁGUA INCLUSIVE CONEXÕES E SUPORTES, 20 MM</t>
  </si>
  <si>
    <t>MET-BOI-005</t>
  </si>
  <si>
    <t>TORNEIRA CHAVE BÓIA AUTOMÁTICA PARA RESERVATÓRIO</t>
  </si>
  <si>
    <t xml:space="preserve">HID-TUB-045 </t>
  </si>
  <si>
    <t>TUBO PVC ESGOTO PB, INCLUSIVE CONEXÕES E SUPORTES, 50 MM</t>
  </si>
  <si>
    <t>ELE-CAB-040</t>
  </si>
  <si>
    <t>CABO DE COBRE ISOLAMENTO ANTI-CHAMA, SEÇÃO 35 MM2, 450/750 V - FLEXÍVEL</t>
  </si>
  <si>
    <t>ELE-CAB-015.2</t>
  </si>
  <si>
    <t>CABO DE COBRE ISOLAMENTO ANTI-CHAMA, SEÇÃO 4 MM2, 450/750 V - FLEXÍVEL (PRETO)</t>
  </si>
  <si>
    <t>ELE-CAB-010.2</t>
  </si>
  <si>
    <t>CABO DE COBRE ISOLAMENTO ANTI-CHAMA, SEÇÃO 2,5 MM2, 450/750 V - FLEXÍVEL (PRETO)</t>
  </si>
  <si>
    <t>ELE-CAB-010.3</t>
  </si>
  <si>
    <t>CABO DE COBRE ISOLAMENTO ANTI-CHAMA, SEÇÃO 2,5 MM2, 450/750 V - FLEXÍVEL (VERMELHO)</t>
  </si>
  <si>
    <t>ELE-CAB-010.5</t>
  </si>
  <si>
    <t>CABO DE COBRE ISOLAMENTO ANTI-CHAMA, SEÇÃO 2,5 MM2, 450/750 V - FLEXÍVEL (AZUL CLARO)</t>
  </si>
  <si>
    <t>ELE-CAB-005</t>
  </si>
  <si>
    <t>CABO DE COBRE ISOLAMENTO ANTI-CHAMA, SEÇÃO 1,5 MM2, 450/750 V - FLEXÍVEL</t>
  </si>
  <si>
    <t>ELE-CAB-020.5</t>
  </si>
  <si>
    <t>CABO DE COBRE ISOLAMENTO ANTI-CHAMA, SEÇÃO 6 MM2, 450/750 V - FLEXÍVEL (AZUL CLARO)</t>
  </si>
  <si>
    <t>ELE-CAB-020.2</t>
  </si>
  <si>
    <t>CABO DE COBRE ISOLAMENTO ANTI-CHAMA, SEÇÃO 6 MM2, 450/750 V - FLEXÍVEL (PRETO)</t>
  </si>
  <si>
    <t>ELE-CON-185</t>
  </si>
  <si>
    <t>CONJUNTO TAMPA E INTERRUPTOR SIMPLES PARA CONDULETE 3/4"</t>
  </si>
  <si>
    <t>ELE-TOM-005</t>
  </si>
  <si>
    <t>TOMADA SIMPLES - 2P + T - 10A COM PLACA</t>
  </si>
  <si>
    <t>ELE-QUA-005</t>
  </si>
  <si>
    <t>QUADRO DE DISTRIBUIÇÃO PARA 8 MÓDULOS COM BARRAMENTO E CHAVE</t>
  </si>
  <si>
    <t>ELE-DIS-013</t>
  </si>
  <si>
    <t>DISJUNTOR MONOPOLAR TERMOMAGNÉTICO 5KA, DE 40A</t>
  </si>
  <si>
    <t>ELE-DIS-011</t>
  </si>
  <si>
    <t>DISJUNTOR MONOPOLAR TERMOMAGNÉTICO 5KA, DE 32A</t>
  </si>
  <si>
    <t>ELE-DIS-022</t>
  </si>
  <si>
    <t>DISJUNTOR BIPOLAR TERMOMAGNÉTICO 10KA, DE 35A</t>
  </si>
  <si>
    <t>FOR-PVC-005</t>
  </si>
  <si>
    <t>FORRO EM PVC BRANCO DE L = 10 CM</t>
  </si>
  <si>
    <t>LÂMPADA FLUORESCENTE COMPACTA PLE 23W-127V-E27</t>
  </si>
  <si>
    <t>ELE-LAM-040</t>
  </si>
  <si>
    <t xml:space="preserve">ENCHIMENTO DE RASGOS ALVENARIA OU CONCRETO TRAÇO 1:4, D = 65MM A 100 MM </t>
  </si>
  <si>
    <t>DEM-ALV-005</t>
  </si>
  <si>
    <t>DEMOLIÇÃO DE ALVENARIA DE TIJOLO E BLOCO SEM APROVEITAMENTO DO MATERIAL, INCLUSIVE AFASTAMENTO</t>
  </si>
  <si>
    <t>REGIÃO/MÊS DE REFERÊNCIA: SETOP - REGIÃO CENTRAL JULHO/2017 - SINAPI REF. 08/2017</t>
  </si>
  <si>
    <t>FUN-CON-035</t>
  </si>
  <si>
    <t>6,5x0,20 x 0,3</t>
  </si>
  <si>
    <t>kg</t>
  </si>
  <si>
    <t>ESCAVAÇÃO MANUAL DE VALAS H &lt;= 1,50 M - INCLUI SAPATAS E VIGAS BALDRAMES</t>
  </si>
  <si>
    <t>REVESTIMENTO CERÂMICO PARA PAREDES INTERNAS COM PLACAS TIPO ESMALTADA EXTRA DE DIMENSÕES 33X45 CM APLICADAS EM AMBIENTES DE ÁREA MENOR QUE 5 M² NA ALTURA INTEIRA DAS PAREDES. AF_06/2014</t>
  </si>
  <si>
    <t>PIS-CON-025</t>
  </si>
  <si>
    <t>ROD-ARD-010</t>
  </si>
  <si>
    <t>RODAPÉ DE PEDRA ARDÓSIA H = 7 CM</t>
  </si>
  <si>
    <t>TANQUE DE MÁRMORE SINTÉTICO COM COLUNA, 22L OU EQUIVALENTE FORNECIMENTO E INSTALAÇÃO. AF_12/2013</t>
  </si>
  <si>
    <t>ACE-BAR-010</t>
  </si>
  <si>
    <t>BARRA DE APOIO EM AÇO INOX PARA P.N.E. L = 100 CM (PAREDE)</t>
  </si>
  <si>
    <t>BARRA DE APOIO P.N.E. L = 40 CM (PORTA)</t>
  </si>
  <si>
    <t>PORTA DE ABRIR, MADEIRA DE LEI PRANCHETA PARA PINTURA COMPLETA 80 X 210 CM,COM FERRAGENS EM FERRO LATONADO</t>
  </si>
  <si>
    <t>ESQ-MAR-015</t>
  </si>
  <si>
    <t>PIN-ESM-005</t>
  </si>
  <si>
    <t>PINTURA ÓLEO/ESMALTE, 2 DEMÃOS EM ESQUADRIAS DE FERRO</t>
  </si>
  <si>
    <t>LIMPEZA FINAL DA OBRA</t>
  </si>
  <si>
    <t>DEM-TEL-005</t>
  </si>
  <si>
    <t>REMOÇÃO DE TELHA METÁLICA OU PVC, INCLUSIVE AFASTAMENTO E EMPILHAMENTO</t>
  </si>
  <si>
    <t>3.1</t>
  </si>
  <si>
    <t>3.5</t>
  </si>
  <si>
    <t>7.8</t>
  </si>
  <si>
    <t>7.7</t>
  </si>
  <si>
    <t>7.9</t>
  </si>
  <si>
    <t>7.10</t>
  </si>
  <si>
    <t>7.11</t>
  </si>
  <si>
    <t>7.12</t>
  </si>
  <si>
    <t>7.13</t>
  </si>
  <si>
    <t>7.14</t>
  </si>
  <si>
    <t>7.15</t>
  </si>
  <si>
    <t>8.14</t>
  </si>
  <si>
    <t>10.6</t>
  </si>
  <si>
    <t>11.5</t>
  </si>
  <si>
    <t>11.6</t>
  </si>
  <si>
    <t>PRAZO DE EXECUÇÃO:  2 MESES</t>
  </si>
  <si>
    <t>3.6</t>
  </si>
  <si>
    <t>OBRA: CURUMIM VELSA CORREIA DA SILVA (CHAPADA)</t>
  </si>
  <si>
    <t>PRAZO DA OBRA: 2 MESES</t>
  </si>
  <si>
    <t>DATA: 27/09/2017</t>
  </si>
  <si>
    <t>LOCAL: RUA MADRE CLÉLIA MERLONE, Nº 225, BAIRRO NOSSA SENHORA APARECIDA</t>
  </si>
  <si>
    <t>OBRA: REFORMA E AMPLIAÇÃO CURUMIM VELSA CORREA DA SILVA (CHAPADA)</t>
  </si>
  <si>
    <t>PREFEITURA MUNICIPAL DE PAPAGAIOS</t>
  </si>
  <si>
    <t xml:space="preserve">REV-CHA-015 </t>
  </si>
  <si>
    <t xml:space="preserve">CHAPISCO COM BRITA FINA 1:2:3 CIMENTO, AREIA E PEDRISCO </t>
  </si>
  <si>
    <t>FUN-TRA-020</t>
  </si>
  <si>
    <t>2.5</t>
  </si>
  <si>
    <t xml:space="preserve">PERFURAÇÃO DE ESTACA BROCA A TRADO MANUAL D = 300 MM </t>
  </si>
  <si>
    <r>
      <t xml:space="preserve">PERFURAÇÃO DE ESTACA BROCA A TRADO MANUAL D = 200 MM - </t>
    </r>
    <r>
      <rPr>
        <b/>
        <sz val="8"/>
        <rFont val="Arial"/>
        <family val="2"/>
      </rPr>
      <t>PARA ALAMBRADO DA QUADRA</t>
    </r>
  </si>
  <si>
    <r>
      <t>PISO EM CONCRETO FCK = 13,5 MPA, E = 8 CM, ACABAMENTO SARRAFEADO, PARA ÁREA EXTERNA -</t>
    </r>
    <r>
      <rPr>
        <b/>
        <sz val="8"/>
        <rFont val="Arial"/>
        <family val="2"/>
      </rPr>
      <t xml:space="preserve"> PARA CONSERTOS PONTUIAS NO PISO DA QUADRA ESPORTIVA E PISO BANHEIRO PNE</t>
    </r>
  </si>
  <si>
    <t>9.3</t>
  </si>
  <si>
    <t xml:space="preserve">COB-TEL-030 </t>
  </si>
  <si>
    <t>M²</t>
  </si>
  <si>
    <r>
      <t xml:space="preserve">COBERTURA EM TELHA DE FIBROCIMENTO ONDULADA E = 8 MM - </t>
    </r>
    <r>
      <rPr>
        <b/>
        <sz val="8"/>
        <rFont val="CenturyGothic"/>
        <family val="0"/>
      </rPr>
      <t>PARA CORREÇÕES PONTUAIS DE VAZAMENTOS</t>
    </r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</si>
</sst>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&quot;R$ &quot;#,##0.00"/>
    <numFmt numFmtId="183" formatCode="[$-416]dddd\,\ d&quot; de &quot;mmmm&quot; de &quot;yyyy"/>
    <numFmt numFmtId="184" formatCode="_(* #,##0.0_);_(* \(#,##0.0\);_(* &quot;-&quot;??_);_(@_)"/>
    <numFmt numFmtId="185" formatCode="0.0"/>
    <numFmt numFmtId="186" formatCode="_(* #,##0.000_);_(* \(#,##0.000\);_(* &quot;-&quot;??_);_(@_)"/>
    <numFmt numFmtId="187" formatCode="&quot;R$&quot;\ #,##0.0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CenturyGoth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10"/>
      <name val="Arial"/>
      <family val="0"/>
    </font>
    <font>
      <b/>
      <sz val="11"/>
      <color indexed="10"/>
      <name val="Calibri"/>
      <family val="2"/>
    </font>
    <font>
      <b/>
      <i/>
      <sz val="10"/>
      <color indexed="10"/>
      <name val="Arial"/>
      <family val="2"/>
    </font>
    <font>
      <b/>
      <sz val="8"/>
      <name val="Century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0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" fillId="33" borderId="14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2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wrapText="1"/>
    </xf>
    <xf numFmtId="0" fontId="0" fillId="0" borderId="19" xfId="0" applyBorder="1" applyAlignment="1">
      <alignment vertical="center"/>
    </xf>
    <xf numFmtId="0" fontId="0" fillId="33" borderId="0" xfId="0" applyFont="1" applyFill="1" applyBorder="1" applyAlignment="1">
      <alignment/>
    </xf>
    <xf numFmtId="0" fontId="2" fillId="33" borderId="2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49" fontId="10" fillId="33" borderId="21" xfId="0" applyNumberFormat="1" applyFont="1" applyFill="1" applyBorder="1" applyAlignment="1">
      <alignment horizontal="center" vertical="top" wrapText="1"/>
    </xf>
    <xf numFmtId="49" fontId="10" fillId="33" borderId="22" xfId="0" applyNumberFormat="1" applyFont="1" applyFill="1" applyBorder="1" applyAlignment="1">
      <alignment horizontal="center" vertical="top" wrapText="1"/>
    </xf>
    <xf numFmtId="49" fontId="14" fillId="33" borderId="23" xfId="0" applyNumberFormat="1" applyFont="1" applyFill="1" applyBorder="1" applyAlignment="1">
      <alignment horizontal="center" vertical="top" wrapText="1"/>
    </xf>
    <xf numFmtId="49" fontId="14" fillId="33" borderId="24" xfId="0" applyNumberFormat="1" applyFont="1" applyFill="1" applyBorder="1" applyAlignment="1">
      <alignment horizontal="center" vertical="top" wrapText="1"/>
    </xf>
    <xf numFmtId="0" fontId="0" fillId="33" borderId="0" xfId="0" applyFill="1" applyBorder="1" applyAlignment="1">
      <alignment vertical="center" wrapText="1"/>
    </xf>
    <xf numFmtId="0" fontId="0" fillId="33" borderId="0" xfId="0" applyFill="1" applyBorder="1" applyAlignment="1">
      <alignment wrapText="1"/>
    </xf>
    <xf numFmtId="0" fontId="12" fillId="33" borderId="0" xfId="0" applyFont="1" applyFill="1" applyBorder="1" applyAlignment="1">
      <alignment wrapText="1"/>
    </xf>
    <xf numFmtId="0" fontId="13" fillId="33" borderId="25" xfId="0" applyFont="1" applyFill="1" applyBorder="1" applyAlignment="1">
      <alignment wrapText="1"/>
    </xf>
    <xf numFmtId="182" fontId="10" fillId="33" borderId="22" xfId="0" applyNumberFormat="1" applyFont="1" applyFill="1" applyBorder="1" applyAlignment="1">
      <alignment vertical="top" wrapText="1"/>
    </xf>
    <xf numFmtId="10" fontId="11" fillId="33" borderId="23" xfId="0" applyNumberFormat="1" applyFont="1" applyFill="1" applyBorder="1" applyAlignment="1">
      <alignment vertical="top" wrapText="1"/>
    </xf>
    <xf numFmtId="182" fontId="11" fillId="33" borderId="24" xfId="0" applyNumberFormat="1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0" fillId="33" borderId="25" xfId="0" applyFill="1" applyBorder="1" applyAlignment="1">
      <alignment/>
    </xf>
    <xf numFmtId="0" fontId="2" fillId="33" borderId="26" xfId="0" applyFont="1" applyFill="1" applyBorder="1" applyAlignment="1">
      <alignment vertical="center"/>
    </xf>
    <xf numFmtId="10" fontId="13" fillId="33" borderId="21" xfId="65" applyNumberFormat="1" applyFont="1" applyFill="1" applyBorder="1" applyAlignment="1">
      <alignment vertical="top" wrapText="1"/>
    </xf>
    <xf numFmtId="0" fontId="0" fillId="33" borderId="18" xfId="0" applyFill="1" applyBorder="1" applyAlignment="1">
      <alignment/>
    </xf>
    <xf numFmtId="10" fontId="13" fillId="33" borderId="21" xfId="0" applyNumberFormat="1" applyFont="1" applyFill="1" applyBorder="1" applyAlignment="1">
      <alignment vertical="top" wrapText="1"/>
    </xf>
    <xf numFmtId="0" fontId="2" fillId="33" borderId="27" xfId="0" applyFont="1" applyFill="1" applyBorder="1" applyAlignment="1">
      <alignment horizontal="center" vertical="center"/>
    </xf>
    <xf numFmtId="10" fontId="13" fillId="33" borderId="28" xfId="0" applyNumberFormat="1" applyFont="1" applyFill="1" applyBorder="1" applyAlignment="1">
      <alignment vertical="top" wrapText="1"/>
    </xf>
    <xf numFmtId="182" fontId="11" fillId="33" borderId="29" xfId="0" applyNumberFormat="1" applyFont="1" applyFill="1" applyBorder="1" applyAlignment="1">
      <alignment vertical="top" wrapText="1"/>
    </xf>
    <xf numFmtId="0" fontId="0" fillId="33" borderId="30" xfId="0" applyFill="1" applyBorder="1" applyAlignment="1">
      <alignment/>
    </xf>
    <xf numFmtId="0" fontId="13" fillId="33" borderId="31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1" fillId="0" borderId="3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0" fontId="12" fillId="33" borderId="21" xfId="0" applyNumberFormat="1" applyFont="1" applyFill="1" applyBorder="1" applyAlignment="1">
      <alignment vertical="top" wrapText="1"/>
    </xf>
    <xf numFmtId="182" fontId="13" fillId="33" borderId="22" xfId="0" applyNumberFormat="1" applyFont="1" applyFill="1" applyBorder="1" applyAlignment="1">
      <alignment vertical="top" wrapText="1"/>
    </xf>
    <xf numFmtId="10" fontId="12" fillId="33" borderId="21" xfId="65" applyNumberFormat="1" applyFont="1" applyFill="1" applyBorder="1" applyAlignment="1">
      <alignment vertical="top" wrapText="1"/>
    </xf>
    <xf numFmtId="10" fontId="12" fillId="33" borderId="28" xfId="0" applyNumberFormat="1" applyFont="1" applyFill="1" applyBorder="1" applyAlignment="1">
      <alignment vertical="top" wrapText="1"/>
    </xf>
    <xf numFmtId="182" fontId="13" fillId="33" borderId="34" xfId="0" applyNumberFormat="1" applyFont="1" applyFill="1" applyBorder="1" applyAlignment="1">
      <alignment vertical="top" wrapText="1"/>
    </xf>
    <xf numFmtId="182" fontId="0" fillId="33" borderId="0" xfId="0" applyNumberFormat="1" applyFill="1" applyBorder="1" applyAlignment="1">
      <alignment vertical="center"/>
    </xf>
    <xf numFmtId="10" fontId="12" fillId="33" borderId="23" xfId="0" applyNumberFormat="1" applyFont="1" applyFill="1" applyBorder="1" applyAlignment="1">
      <alignment vertical="top" wrapText="1"/>
    </xf>
    <xf numFmtId="182" fontId="12" fillId="33" borderId="24" xfId="0" applyNumberFormat="1" applyFont="1" applyFill="1" applyBorder="1" applyAlignment="1">
      <alignment vertical="top" wrapText="1"/>
    </xf>
    <xf numFmtId="10" fontId="14" fillId="33" borderId="21" xfId="0" applyNumberFormat="1" applyFont="1" applyFill="1" applyBorder="1" applyAlignment="1">
      <alignment vertical="top" wrapText="1"/>
    </xf>
    <xf numFmtId="182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11" fillId="33" borderId="35" xfId="0" applyNumberFormat="1" applyFont="1" applyFill="1" applyBorder="1" applyAlignment="1">
      <alignment vertical="top" wrapText="1"/>
    </xf>
    <xf numFmtId="0" fontId="2" fillId="33" borderId="20" xfId="0" applyFont="1" applyFill="1" applyBorder="1" applyAlignment="1">
      <alignment vertical="center"/>
    </xf>
    <xf numFmtId="0" fontId="2" fillId="33" borderId="36" xfId="0" applyFont="1" applyFill="1" applyBorder="1" applyAlignment="1">
      <alignment vertical="center"/>
    </xf>
    <xf numFmtId="182" fontId="6" fillId="33" borderId="36" xfId="0" applyNumberFormat="1" applyFont="1" applyFill="1" applyBorder="1" applyAlignment="1">
      <alignment vertical="center"/>
    </xf>
    <xf numFmtId="43" fontId="0" fillId="0" borderId="0" xfId="0" applyNumberFormat="1" applyAlignment="1">
      <alignment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32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82" fontId="13" fillId="33" borderId="21" xfId="0" applyNumberFormat="1" applyFont="1" applyFill="1" applyBorder="1" applyAlignment="1">
      <alignment vertical="top" wrapText="1"/>
    </xf>
    <xf numFmtId="182" fontId="13" fillId="33" borderId="28" xfId="0" applyNumberFormat="1" applyFont="1" applyFill="1" applyBorder="1" applyAlignment="1">
      <alignment vertical="top" wrapText="1"/>
    </xf>
    <xf numFmtId="0" fontId="2" fillId="0" borderId="39" xfId="0" applyFont="1" applyFill="1" applyBorder="1" applyAlignment="1">
      <alignment horizontal="left" vertical="center"/>
    </xf>
    <xf numFmtId="10" fontId="2" fillId="34" borderId="40" xfId="53" applyNumberFormat="1" applyFont="1" applyFill="1" applyBorder="1" applyAlignment="1">
      <alignment horizontal="center" vertical="center"/>
    </xf>
    <xf numFmtId="0" fontId="15" fillId="0" borderId="41" xfId="0" applyFont="1" applyBorder="1" applyAlignment="1">
      <alignment/>
    </xf>
    <xf numFmtId="0" fontId="1" fillId="35" borderId="41" xfId="0" applyFont="1" applyFill="1" applyBorder="1" applyAlignment="1">
      <alignment horizontal="center" vertical="center" wrapText="1"/>
    </xf>
    <xf numFmtId="0" fontId="1" fillId="35" borderId="41" xfId="0" applyFont="1" applyFill="1" applyBorder="1" applyAlignment="1">
      <alignment horizontal="left" vertical="center" wrapText="1"/>
    </xf>
    <xf numFmtId="4" fontId="1" fillId="35" borderId="41" xfId="0" applyNumberFormat="1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left" vertical="center" wrapText="1"/>
    </xf>
    <xf numFmtId="2" fontId="1" fillId="0" borderId="41" xfId="65" applyNumberFormat="1" applyFont="1" applyFill="1" applyBorder="1" applyAlignment="1">
      <alignment horizontal="center" vertical="center" wrapText="1"/>
    </xf>
    <xf numFmtId="4" fontId="1" fillId="0" borderId="41" xfId="0" applyNumberFormat="1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8" fillId="36" borderId="41" xfId="0" applyFont="1" applyFill="1" applyBorder="1" applyAlignment="1">
      <alignment horizontal="center" vertical="center" wrapText="1"/>
    </xf>
    <xf numFmtId="0" fontId="8" fillId="36" borderId="41" xfId="0" applyFont="1" applyFill="1" applyBorder="1" applyAlignment="1">
      <alignment horizontal="left" vertical="center" wrapText="1"/>
    </xf>
    <xf numFmtId="2" fontId="1" fillId="36" borderId="41" xfId="65" applyNumberFormat="1" applyFont="1" applyFill="1" applyBorder="1" applyAlignment="1">
      <alignment horizontal="center" vertical="center" wrapText="1"/>
    </xf>
    <xf numFmtId="4" fontId="1" fillId="36" borderId="41" xfId="0" applyNumberFormat="1" applyFont="1" applyFill="1" applyBorder="1" applyAlignment="1">
      <alignment horizontal="center" vertical="center" wrapText="1"/>
    </xf>
    <xf numFmtId="171" fontId="1" fillId="36" borderId="41" xfId="65" applyNumberFormat="1" applyFont="1" applyFill="1" applyBorder="1" applyAlignment="1">
      <alignment vertical="center"/>
    </xf>
    <xf numFmtId="0" fontId="1" fillId="0" borderId="41" xfId="0" applyFont="1" applyFill="1" applyBorder="1" applyAlignment="1">
      <alignment horizontal="center" vertical="center" wrapText="1"/>
    </xf>
    <xf numFmtId="4" fontId="1" fillId="0" borderId="41" xfId="0" applyNumberFormat="1" applyFont="1" applyFill="1" applyBorder="1" applyAlignment="1">
      <alignment horizontal="center" vertical="center" wrapText="1"/>
    </xf>
    <xf numFmtId="0" fontId="5" fillId="0" borderId="41" xfId="51" applyFont="1" applyFill="1" applyBorder="1" applyAlignment="1">
      <alignment horizontal="center" vertical="center"/>
      <protection/>
    </xf>
    <xf numFmtId="0" fontId="5" fillId="0" borderId="41" xfId="51" applyFont="1" applyFill="1" applyBorder="1" applyAlignment="1">
      <alignment vertical="center" wrapText="1"/>
      <protection/>
    </xf>
    <xf numFmtId="2" fontId="1" fillId="0" borderId="41" xfId="67" applyNumberFormat="1" applyFont="1" applyFill="1" applyBorder="1" applyAlignment="1">
      <alignment horizontal="center" vertical="center" wrapText="1"/>
    </xf>
    <xf numFmtId="2" fontId="1" fillId="35" borderId="41" xfId="65" applyNumberFormat="1" applyFont="1" applyFill="1" applyBorder="1" applyAlignment="1">
      <alignment horizontal="center" vertical="center" wrapText="1"/>
    </xf>
    <xf numFmtId="49" fontId="5" fillId="0" borderId="41" xfId="51" applyNumberFormat="1" applyFont="1" applyFill="1" applyBorder="1" applyAlignment="1">
      <alignment horizontal="center" vertical="center" wrapText="1"/>
      <protection/>
    </xf>
    <xf numFmtId="0" fontId="1" fillId="0" borderId="41" xfId="51" applyFont="1" applyFill="1" applyBorder="1" applyAlignment="1">
      <alignment horizontal="left" vertical="center" wrapText="1"/>
      <protection/>
    </xf>
    <xf numFmtId="4" fontId="5" fillId="0" borderId="41" xfId="51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46" fillId="0" borderId="0" xfId="49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8" fillId="36" borderId="46" xfId="0" applyFont="1" applyFill="1" applyBorder="1" applyAlignment="1">
      <alignment horizontal="center" vertical="center" wrapText="1"/>
    </xf>
    <xf numFmtId="4" fontId="1" fillId="36" borderId="47" xfId="0" applyNumberFormat="1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35" borderId="46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49" fontId="1" fillId="0" borderId="41" xfId="65" applyNumberFormat="1" applyFont="1" applyFill="1" applyBorder="1" applyAlignment="1">
      <alignment horizontal="center" vertical="center" wrapText="1"/>
    </xf>
    <xf numFmtId="0" fontId="1" fillId="36" borderId="41" xfId="0" applyFont="1" applyFill="1" applyBorder="1" applyAlignment="1">
      <alignment/>
    </xf>
    <xf numFmtId="0" fontId="55" fillId="0" borderId="41" xfId="0" applyFont="1" applyFill="1" applyBorder="1" applyAlignment="1">
      <alignment vertical="center"/>
    </xf>
    <xf numFmtId="4" fontId="56" fillId="0" borderId="48" xfId="0" applyNumberFormat="1" applyFont="1" applyBorder="1" applyAlignment="1">
      <alignment horizontal="center" vertical="center" wrapText="1"/>
    </xf>
    <xf numFmtId="0" fontId="1" fillId="35" borderId="41" xfId="51" applyFont="1" applyFill="1" applyBorder="1" applyAlignment="1">
      <alignment horizontal="left" vertical="center" wrapText="1"/>
      <protection/>
    </xf>
    <xf numFmtId="187" fontId="5" fillId="0" borderId="41" xfId="51" applyNumberFormat="1" applyFont="1" applyFill="1" applyBorder="1" applyAlignment="1">
      <alignment horizontal="center" vertical="center" wrapText="1"/>
      <protection/>
    </xf>
    <xf numFmtId="187" fontId="1" fillId="0" borderId="41" xfId="65" applyNumberFormat="1" applyFont="1" applyFill="1" applyBorder="1" applyAlignment="1">
      <alignment horizontal="center" vertical="center"/>
    </xf>
    <xf numFmtId="187" fontId="1" fillId="0" borderId="41" xfId="0" applyNumberFormat="1" applyFont="1" applyBorder="1" applyAlignment="1">
      <alignment horizontal="center" vertical="center" wrapText="1"/>
    </xf>
    <xf numFmtId="187" fontId="1" fillId="0" borderId="41" xfId="65" applyNumberFormat="1" applyFont="1" applyBorder="1" applyAlignment="1">
      <alignment horizontal="center" vertical="center"/>
    </xf>
    <xf numFmtId="187" fontId="1" fillId="36" borderId="41" xfId="65" applyNumberFormat="1" applyFont="1" applyFill="1" applyBorder="1" applyAlignment="1">
      <alignment horizontal="center" vertical="center"/>
    </xf>
    <xf numFmtId="187" fontId="1" fillId="36" borderId="41" xfId="0" applyNumberFormat="1" applyFont="1" applyFill="1" applyBorder="1" applyAlignment="1">
      <alignment horizontal="center" vertical="center" wrapText="1"/>
    </xf>
    <xf numFmtId="187" fontId="1" fillId="35" borderId="41" xfId="65" applyNumberFormat="1" applyFont="1" applyFill="1" applyBorder="1" applyAlignment="1">
      <alignment horizontal="center" vertical="center"/>
    </xf>
    <xf numFmtId="187" fontId="1" fillId="35" borderId="41" xfId="0" applyNumberFormat="1" applyFont="1" applyFill="1" applyBorder="1" applyAlignment="1">
      <alignment horizontal="center" vertical="center" wrapText="1"/>
    </xf>
    <xf numFmtId="187" fontId="1" fillId="0" borderId="41" xfId="0" applyNumberFormat="1" applyFont="1" applyFill="1" applyBorder="1" applyAlignment="1">
      <alignment horizontal="center" vertical="center" wrapText="1"/>
    </xf>
    <xf numFmtId="187" fontId="15" fillId="0" borderId="41" xfId="0" applyNumberFormat="1" applyFont="1" applyBorder="1" applyAlignment="1">
      <alignment horizontal="center" vertical="center"/>
    </xf>
    <xf numFmtId="187" fontId="15" fillId="0" borderId="41" xfId="0" applyNumberFormat="1" applyFont="1" applyFill="1" applyBorder="1" applyAlignment="1">
      <alignment horizontal="center" vertical="center"/>
    </xf>
    <xf numFmtId="187" fontId="1" fillId="0" borderId="41" xfId="67" applyNumberFormat="1" applyFont="1" applyBorder="1" applyAlignment="1">
      <alignment horizontal="center" vertical="center"/>
    </xf>
    <xf numFmtId="187" fontId="1" fillId="36" borderId="41" xfId="0" applyNumberFormat="1" applyFont="1" applyFill="1" applyBorder="1" applyAlignment="1">
      <alignment horizontal="center" vertical="center"/>
    </xf>
    <xf numFmtId="187" fontId="1" fillId="0" borderId="47" xfId="0" applyNumberFormat="1" applyFont="1" applyBorder="1" applyAlignment="1">
      <alignment horizontal="center" vertical="center" wrapText="1"/>
    </xf>
    <xf numFmtId="187" fontId="1" fillId="36" borderId="47" xfId="0" applyNumberFormat="1" applyFont="1" applyFill="1" applyBorder="1" applyAlignment="1">
      <alignment horizontal="center" vertical="center" wrapText="1"/>
    </xf>
    <xf numFmtId="187" fontId="1" fillId="35" borderId="47" xfId="0" applyNumberFormat="1" applyFont="1" applyFill="1" applyBorder="1" applyAlignment="1">
      <alignment horizontal="center" vertical="center" wrapText="1"/>
    </xf>
    <xf numFmtId="187" fontId="1" fillId="0" borderId="47" xfId="0" applyNumberFormat="1" applyFont="1" applyFill="1" applyBorder="1" applyAlignment="1">
      <alignment horizontal="center" vertical="center" wrapText="1"/>
    </xf>
    <xf numFmtId="187" fontId="1" fillId="36" borderId="47" xfId="65" applyNumberFormat="1" applyFont="1" applyFill="1" applyBorder="1" applyAlignment="1">
      <alignment horizontal="center" vertical="center"/>
    </xf>
    <xf numFmtId="187" fontId="1" fillId="0" borderId="47" xfId="0" applyNumberFormat="1" applyFont="1" applyBorder="1" applyAlignment="1">
      <alignment horizontal="right" vertical="center" wrapText="1"/>
    </xf>
    <xf numFmtId="0" fontId="0" fillId="35" borderId="0" xfId="0" applyFill="1" applyAlignment="1">
      <alignment/>
    </xf>
    <xf numFmtId="4" fontId="1" fillId="35" borderId="41" xfId="51" applyNumberFormat="1" applyFont="1" applyFill="1" applyBorder="1" applyAlignment="1">
      <alignment horizontal="center" vertical="center" wrapText="1"/>
      <protection/>
    </xf>
    <xf numFmtId="187" fontId="1" fillId="35" borderId="41" xfId="51" applyNumberFormat="1" applyFont="1" applyFill="1" applyBorder="1" applyAlignment="1">
      <alignment horizontal="center" vertical="center" wrapText="1"/>
      <protection/>
    </xf>
    <xf numFmtId="177" fontId="57" fillId="0" borderId="0" xfId="47" applyFont="1" applyAlignment="1">
      <alignment/>
    </xf>
    <xf numFmtId="177" fontId="57" fillId="0" borderId="0" xfId="47" applyFont="1" applyAlignment="1">
      <alignment wrapText="1"/>
    </xf>
    <xf numFmtId="177" fontId="57" fillId="0" borderId="0" xfId="47" applyFont="1" applyFill="1" applyAlignment="1">
      <alignment/>
    </xf>
    <xf numFmtId="177" fontId="48" fillId="0" borderId="0" xfId="47" applyFont="1" applyFill="1" applyAlignment="1">
      <alignment/>
    </xf>
    <xf numFmtId="177" fontId="57" fillId="35" borderId="0" xfId="47" applyFont="1" applyFill="1" applyAlignment="1">
      <alignment/>
    </xf>
    <xf numFmtId="177" fontId="57" fillId="0" borderId="0" xfId="47" applyFont="1" applyBorder="1" applyAlignment="1">
      <alignment/>
    </xf>
    <xf numFmtId="177" fontId="58" fillId="0" borderId="0" xfId="47" applyFont="1" applyAlignment="1">
      <alignment/>
    </xf>
    <xf numFmtId="177" fontId="59" fillId="0" borderId="0" xfId="47" applyFont="1" applyFill="1" applyAlignment="1">
      <alignment/>
    </xf>
    <xf numFmtId="177" fontId="58" fillId="0" borderId="0" xfId="47" applyFont="1" applyFill="1" applyAlignment="1">
      <alignment/>
    </xf>
    <xf numFmtId="177" fontId="58" fillId="35" borderId="0" xfId="47" applyFont="1" applyFill="1" applyAlignment="1">
      <alignment/>
    </xf>
    <xf numFmtId="177" fontId="60" fillId="0" borderId="0" xfId="47" applyFont="1" applyBorder="1" applyAlignment="1">
      <alignment/>
    </xf>
    <xf numFmtId="0" fontId="15" fillId="0" borderId="41" xfId="0" applyFont="1" applyFill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4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56" fillId="0" borderId="37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52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2" fillId="0" borderId="53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top"/>
    </xf>
    <xf numFmtId="0" fontId="2" fillId="0" borderId="36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horizontal="left" vertical="top"/>
    </xf>
    <xf numFmtId="0" fontId="2" fillId="0" borderId="49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50" xfId="0" applyFont="1" applyFill="1" applyBorder="1" applyAlignment="1">
      <alignment horizontal="left" vertical="top"/>
    </xf>
    <xf numFmtId="0" fontId="2" fillId="0" borderId="5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12" fillId="0" borderId="42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4" fontId="12" fillId="0" borderId="60" xfId="0" applyNumberFormat="1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60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0" fontId="2" fillId="33" borderId="61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left" vertical="center"/>
    </xf>
    <xf numFmtId="0" fontId="2" fillId="33" borderId="64" xfId="0" applyFont="1" applyFill="1" applyBorder="1" applyAlignment="1">
      <alignment horizontal="left" vertical="center"/>
    </xf>
    <xf numFmtId="0" fontId="2" fillId="33" borderId="65" xfId="0" applyFont="1" applyFill="1" applyBorder="1" applyAlignment="1">
      <alignment horizontal="left" vertical="center"/>
    </xf>
    <xf numFmtId="0" fontId="2" fillId="33" borderId="66" xfId="0" applyFont="1" applyFill="1" applyBorder="1" applyAlignment="1">
      <alignment horizontal="left" vertical="center"/>
    </xf>
    <xf numFmtId="0" fontId="2" fillId="33" borderId="67" xfId="0" applyFont="1" applyFill="1" applyBorder="1" applyAlignment="1">
      <alignment horizontal="left" vertical="center"/>
    </xf>
    <xf numFmtId="0" fontId="2" fillId="33" borderId="6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 horizontal="center" wrapText="1"/>
    </xf>
    <xf numFmtId="0" fontId="2" fillId="33" borderId="69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70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7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 wrapText="1"/>
    </xf>
    <xf numFmtId="0" fontId="1" fillId="36" borderId="41" xfId="0" applyFont="1" applyFill="1" applyBorder="1" applyAlignment="1">
      <alignment vertical="center"/>
    </xf>
    <xf numFmtId="0" fontId="15" fillId="0" borderId="41" xfId="0" applyFont="1" applyBorder="1" applyAlignment="1">
      <alignment wrapText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Porcentagem 2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  <cellStyle name="Vírgula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43"/>
  <sheetViews>
    <sheetView showGridLines="0" showZeros="0" tabSelected="1" zoomScaleSheetLayoutView="100" zoomScalePageLayoutView="0" workbookViewId="0" topLeftCell="A1">
      <selection activeCell="I12" sqref="I12"/>
    </sheetView>
  </sheetViews>
  <sheetFormatPr defaultColWidth="8.8515625" defaultRowHeight="12.75"/>
  <cols>
    <col min="1" max="1" width="5.421875" style="0" bestFit="1" customWidth="1"/>
    <col min="2" max="2" width="11.421875" style="0" customWidth="1"/>
    <col min="3" max="3" width="64.8515625" style="0" customWidth="1"/>
    <col min="4" max="4" width="11.00390625" style="0" customWidth="1"/>
    <col min="5" max="5" width="12.421875" style="0" customWidth="1"/>
    <col min="6" max="7" width="12.28125" style="0" customWidth="1"/>
    <col min="8" max="8" width="15.421875" style="0" bestFit="1" customWidth="1"/>
    <col min="9" max="9" width="14.28125" style="154" bestFit="1" customWidth="1"/>
  </cols>
  <sheetData>
    <row r="1" spans="1:8" ht="3.75" customHeight="1" thickBot="1">
      <c r="A1" s="189"/>
      <c r="B1" s="190"/>
      <c r="C1" s="190"/>
      <c r="D1" s="190"/>
      <c r="E1" s="190"/>
      <c r="F1" s="190"/>
      <c r="G1" s="190"/>
      <c r="H1" s="191"/>
    </row>
    <row r="2" spans="1:8" ht="19.5" customHeight="1" thickBot="1">
      <c r="A2" s="208" t="s">
        <v>4</v>
      </c>
      <c r="B2" s="209"/>
      <c r="C2" s="209"/>
      <c r="D2" s="209"/>
      <c r="E2" s="209"/>
      <c r="F2" s="209"/>
      <c r="G2" s="209"/>
      <c r="H2" s="210"/>
    </row>
    <row r="3" spans="1:8" ht="3.75" customHeight="1" thickBot="1">
      <c r="A3" s="66"/>
      <c r="B3" s="2"/>
      <c r="C3" s="2"/>
      <c r="D3" s="2"/>
      <c r="E3" s="2"/>
      <c r="F3" s="2"/>
      <c r="G3" s="2"/>
      <c r="H3" s="67"/>
    </row>
    <row r="4" spans="1:9" ht="19.5" customHeight="1">
      <c r="A4" s="199" t="s">
        <v>312</v>
      </c>
      <c r="B4" s="200"/>
      <c r="C4" s="200"/>
      <c r="D4" s="200"/>
      <c r="E4" s="201"/>
      <c r="F4" s="211" t="s">
        <v>18</v>
      </c>
      <c r="G4" s="212"/>
      <c r="H4" s="213"/>
      <c r="I4" s="155"/>
    </row>
    <row r="5" spans="1:8" ht="19.5" customHeight="1">
      <c r="A5" s="202" t="s">
        <v>311</v>
      </c>
      <c r="B5" s="203"/>
      <c r="C5" s="203"/>
      <c r="D5" s="203"/>
      <c r="E5" s="204"/>
      <c r="F5" s="196" t="s">
        <v>173</v>
      </c>
      <c r="G5" s="197"/>
      <c r="H5" s="198"/>
    </row>
    <row r="6" spans="1:8" ht="19.5" customHeight="1">
      <c r="A6" s="168" t="s">
        <v>310</v>
      </c>
      <c r="B6" s="169"/>
      <c r="C6" s="169"/>
      <c r="D6" s="170"/>
      <c r="E6" s="205" t="s">
        <v>9</v>
      </c>
      <c r="F6" s="206"/>
      <c r="G6" s="206"/>
      <c r="H6" s="207"/>
    </row>
    <row r="7" spans="1:8" ht="19.5" customHeight="1" thickBot="1">
      <c r="A7" s="168" t="s">
        <v>270</v>
      </c>
      <c r="B7" s="169"/>
      <c r="C7" s="169"/>
      <c r="D7" s="170"/>
      <c r="E7" s="194" t="s">
        <v>7</v>
      </c>
      <c r="F7" s="192" t="s">
        <v>5</v>
      </c>
      <c r="G7" s="1" t="s">
        <v>19</v>
      </c>
      <c r="H7" s="82" t="s">
        <v>6</v>
      </c>
    </row>
    <row r="8" spans="1:8" ht="19.5" customHeight="1" thickBot="1">
      <c r="A8" s="171" t="s">
        <v>305</v>
      </c>
      <c r="B8" s="172"/>
      <c r="C8" s="172"/>
      <c r="D8" s="173"/>
      <c r="E8" s="195"/>
      <c r="F8" s="193"/>
      <c r="G8" s="3" t="s">
        <v>172</v>
      </c>
      <c r="H8" s="83">
        <v>0.2452</v>
      </c>
    </row>
    <row r="9" spans="1:8" ht="3.75" customHeight="1" thickBot="1">
      <c r="A9" s="177"/>
      <c r="B9" s="178"/>
      <c r="C9" s="178"/>
      <c r="D9" s="178"/>
      <c r="E9" s="178"/>
      <c r="F9" s="178"/>
      <c r="G9" s="178"/>
      <c r="H9" s="179"/>
    </row>
    <row r="10" spans="1:8" ht="38.25">
      <c r="A10" s="92" t="s">
        <v>0</v>
      </c>
      <c r="B10" s="93" t="s">
        <v>97</v>
      </c>
      <c r="C10" s="94" t="s">
        <v>1</v>
      </c>
      <c r="D10" s="94" t="s">
        <v>3</v>
      </c>
      <c r="E10" s="94" t="s">
        <v>2</v>
      </c>
      <c r="F10" s="95" t="s">
        <v>10</v>
      </c>
      <c r="G10" s="95" t="s">
        <v>11</v>
      </c>
      <c r="H10" s="96" t="s">
        <v>8</v>
      </c>
    </row>
    <row r="11" spans="1:9" s="8" customFormat="1" ht="13.5" customHeight="1">
      <c r="A11" s="122">
        <v>1</v>
      </c>
      <c r="B11" s="97"/>
      <c r="C11" s="98" t="s">
        <v>13</v>
      </c>
      <c r="D11" s="99"/>
      <c r="E11" s="100"/>
      <c r="F11" s="100"/>
      <c r="G11" s="100"/>
      <c r="H11" s="123"/>
      <c r="I11" s="154"/>
    </row>
    <row r="12" spans="1:9" ht="25.5" customHeight="1">
      <c r="A12" s="124" t="s">
        <v>12</v>
      </c>
      <c r="B12" s="102" t="s">
        <v>74</v>
      </c>
      <c r="C12" s="89" t="s">
        <v>75</v>
      </c>
      <c r="D12" s="127" t="s">
        <v>190</v>
      </c>
      <c r="E12" s="91">
        <v>1</v>
      </c>
      <c r="F12" s="133">
        <v>300</v>
      </c>
      <c r="G12" s="134">
        <f aca="true" t="shared" si="0" ref="G12:G49">F12+(F12*$H$8)</f>
        <v>373.56</v>
      </c>
      <c r="H12" s="145">
        <f aca="true" t="shared" si="1" ref="H12:H22">E12*G12</f>
        <v>373.56</v>
      </c>
      <c r="I12" s="160">
        <f>SUM(H12)</f>
        <v>373.56</v>
      </c>
    </row>
    <row r="13" spans="1:8" ht="6.75" customHeight="1">
      <c r="A13" s="124"/>
      <c r="B13" s="88"/>
      <c r="C13" s="89"/>
      <c r="D13" s="90"/>
      <c r="E13" s="91"/>
      <c r="F13" s="135"/>
      <c r="G13" s="134"/>
      <c r="H13" s="145"/>
    </row>
    <row r="14" spans="1:8" ht="12.75">
      <c r="A14" s="122">
        <v>2</v>
      </c>
      <c r="B14" s="97"/>
      <c r="C14" s="98" t="s">
        <v>117</v>
      </c>
      <c r="D14" s="99"/>
      <c r="E14" s="101"/>
      <c r="F14" s="136"/>
      <c r="G14" s="137">
        <f t="shared" si="0"/>
        <v>0</v>
      </c>
      <c r="H14" s="146">
        <f t="shared" si="1"/>
        <v>0</v>
      </c>
    </row>
    <row r="15" spans="1:8" ht="22.5" customHeight="1">
      <c r="A15" s="125" t="s">
        <v>14</v>
      </c>
      <c r="B15" s="102" t="s">
        <v>157</v>
      </c>
      <c r="C15" s="86" t="s">
        <v>318</v>
      </c>
      <c r="D15" s="85" t="s">
        <v>52</v>
      </c>
      <c r="E15" s="87">
        <v>18</v>
      </c>
      <c r="F15" s="138">
        <v>18.33</v>
      </c>
      <c r="G15" s="134">
        <f t="shared" si="0"/>
        <v>22.824516</v>
      </c>
      <c r="H15" s="145">
        <f t="shared" si="1"/>
        <v>410.84128799999996</v>
      </c>
    </row>
    <row r="16" spans="1:8" ht="17.25" customHeight="1">
      <c r="A16" s="125" t="s">
        <v>78</v>
      </c>
      <c r="B16" s="102" t="s">
        <v>315</v>
      </c>
      <c r="C16" s="86" t="s">
        <v>317</v>
      </c>
      <c r="D16" s="85" t="s">
        <v>52</v>
      </c>
      <c r="E16" s="87">
        <v>6.5</v>
      </c>
      <c r="F16" s="138">
        <v>36.66</v>
      </c>
      <c r="G16" s="134">
        <f>F16+(F16*$H$8)</f>
        <v>45.649032</v>
      </c>
      <c r="H16" s="145">
        <f>E16*G16</f>
        <v>296.718708</v>
      </c>
    </row>
    <row r="17" spans="1:9" ht="22.5">
      <c r="A17" s="125" t="s">
        <v>79</v>
      </c>
      <c r="B17" s="102" t="s">
        <v>271</v>
      </c>
      <c r="C17" s="86" t="s">
        <v>118</v>
      </c>
      <c r="D17" s="85" t="s">
        <v>41</v>
      </c>
      <c r="E17" s="87">
        <v>0.5</v>
      </c>
      <c r="F17" s="138">
        <v>371.19</v>
      </c>
      <c r="G17" s="134">
        <f t="shared" si="0"/>
        <v>462.205788</v>
      </c>
      <c r="H17" s="145">
        <f t="shared" si="1"/>
        <v>231.102894</v>
      </c>
      <c r="I17" s="154" t="s">
        <v>272</v>
      </c>
    </row>
    <row r="18" spans="1:8" ht="17.25" customHeight="1">
      <c r="A18" s="125" t="s">
        <v>15</v>
      </c>
      <c r="B18" s="102" t="s">
        <v>57</v>
      </c>
      <c r="C18" s="86" t="s">
        <v>56</v>
      </c>
      <c r="D18" s="85" t="s">
        <v>273</v>
      </c>
      <c r="E18" s="87">
        <v>15</v>
      </c>
      <c r="F18" s="138">
        <v>8.76</v>
      </c>
      <c r="G18" s="134">
        <f t="shared" si="0"/>
        <v>10.907952</v>
      </c>
      <c r="H18" s="145">
        <f t="shared" si="1"/>
        <v>163.61928</v>
      </c>
    </row>
    <row r="19" spans="1:8" ht="15" customHeight="1">
      <c r="A19" s="125" t="s">
        <v>316</v>
      </c>
      <c r="B19" s="102" t="s">
        <v>88</v>
      </c>
      <c r="C19" s="86" t="s">
        <v>274</v>
      </c>
      <c r="D19" s="85" t="s">
        <v>41</v>
      </c>
      <c r="E19" s="87">
        <v>0.5</v>
      </c>
      <c r="F19" s="138">
        <v>48.75</v>
      </c>
      <c r="G19" s="134">
        <f t="shared" si="0"/>
        <v>60.7035</v>
      </c>
      <c r="H19" s="145">
        <f t="shared" si="1"/>
        <v>30.35175</v>
      </c>
    </row>
    <row r="20" spans="1:9" ht="14.25" customHeight="1">
      <c r="A20" s="124"/>
      <c r="B20" s="88"/>
      <c r="C20" s="89"/>
      <c r="D20" s="88"/>
      <c r="E20" s="91"/>
      <c r="F20" s="135"/>
      <c r="G20" s="134"/>
      <c r="H20" s="145"/>
      <c r="I20" s="160">
        <f>SUM(H15:H19)</f>
        <v>1132.63392</v>
      </c>
    </row>
    <row r="21" spans="1:8" ht="12.75">
      <c r="A21" s="122">
        <v>3</v>
      </c>
      <c r="B21" s="97"/>
      <c r="C21" s="98" t="s">
        <v>116</v>
      </c>
      <c r="D21" s="100"/>
      <c r="E21" s="100"/>
      <c r="F21" s="136"/>
      <c r="G21" s="137"/>
      <c r="H21" s="146"/>
    </row>
    <row r="22" spans="1:8" ht="22.5">
      <c r="A22" s="124" t="s">
        <v>290</v>
      </c>
      <c r="B22" s="102" t="s">
        <v>180</v>
      </c>
      <c r="C22" s="89" t="s">
        <v>181</v>
      </c>
      <c r="D22" s="90" t="s">
        <v>40</v>
      </c>
      <c r="E22" s="91">
        <v>4.1</v>
      </c>
      <c r="F22" s="135">
        <v>70.25</v>
      </c>
      <c r="G22" s="134">
        <f t="shared" si="0"/>
        <v>87.4753</v>
      </c>
      <c r="H22" s="145">
        <f t="shared" si="1"/>
        <v>358.64873</v>
      </c>
    </row>
    <row r="23" spans="1:8" ht="22.5">
      <c r="A23" s="126" t="s">
        <v>34</v>
      </c>
      <c r="B23" s="102" t="s">
        <v>182</v>
      </c>
      <c r="C23" s="89" t="s">
        <v>183</v>
      </c>
      <c r="D23" s="102" t="s">
        <v>41</v>
      </c>
      <c r="E23" s="103">
        <v>2</v>
      </c>
      <c r="F23" s="142">
        <v>418.72</v>
      </c>
      <c r="G23" s="140">
        <f t="shared" si="0"/>
        <v>521.3901440000001</v>
      </c>
      <c r="H23" s="148">
        <f aca="true" t="shared" si="2" ref="H23:H28">E23*G23</f>
        <v>1042.7802880000002</v>
      </c>
    </row>
    <row r="24" spans="1:8" ht="14.25" customHeight="1">
      <c r="A24" s="126" t="s">
        <v>35</v>
      </c>
      <c r="B24" s="102" t="s">
        <v>184</v>
      </c>
      <c r="C24" s="89" t="s">
        <v>185</v>
      </c>
      <c r="D24" s="102" t="s">
        <v>40</v>
      </c>
      <c r="E24" s="103">
        <v>4.1</v>
      </c>
      <c r="F24" s="142">
        <v>5.96</v>
      </c>
      <c r="G24" s="140">
        <f t="shared" si="0"/>
        <v>7.421392</v>
      </c>
      <c r="H24" s="148">
        <f t="shared" si="2"/>
        <v>30.427707199999997</v>
      </c>
    </row>
    <row r="25" spans="1:10" ht="22.5">
      <c r="A25" s="124" t="s">
        <v>89</v>
      </c>
      <c r="B25" s="85" t="s">
        <v>186</v>
      </c>
      <c r="C25" s="89" t="s">
        <v>187</v>
      </c>
      <c r="D25" s="88" t="s">
        <v>52</v>
      </c>
      <c r="E25" s="91">
        <v>92</v>
      </c>
      <c r="F25" s="141">
        <v>124.21</v>
      </c>
      <c r="G25" s="134">
        <f>F25+(F25*$H$8)</f>
        <v>154.666292</v>
      </c>
      <c r="H25" s="145">
        <f t="shared" si="2"/>
        <v>14229.298864</v>
      </c>
      <c r="I25" s="156"/>
      <c r="J25" s="120"/>
    </row>
    <row r="26" spans="1:8" ht="12.75">
      <c r="A26" s="126" t="s">
        <v>291</v>
      </c>
      <c r="B26" s="102" t="s">
        <v>57</v>
      </c>
      <c r="C26" s="86" t="s">
        <v>56</v>
      </c>
      <c r="D26" s="85" t="s">
        <v>273</v>
      </c>
      <c r="E26" s="87">
        <v>15</v>
      </c>
      <c r="F26" s="138">
        <v>8.76</v>
      </c>
      <c r="G26" s="134">
        <f>F26+(F26*$H$8)</f>
        <v>10.907952</v>
      </c>
      <c r="H26" s="145">
        <f t="shared" si="2"/>
        <v>163.61928</v>
      </c>
    </row>
    <row r="27" spans="1:8" ht="15.75" customHeight="1">
      <c r="A27" s="125" t="s">
        <v>306</v>
      </c>
      <c r="B27" s="102" t="s">
        <v>88</v>
      </c>
      <c r="C27" s="86" t="s">
        <v>274</v>
      </c>
      <c r="D27" s="85" t="s">
        <v>41</v>
      </c>
      <c r="E27" s="87">
        <v>2</v>
      </c>
      <c r="F27" s="138">
        <v>48.75</v>
      </c>
      <c r="G27" s="134">
        <f>F27+(F27*$H$8)</f>
        <v>60.7035</v>
      </c>
      <c r="H27" s="145">
        <f t="shared" si="2"/>
        <v>121.407</v>
      </c>
    </row>
    <row r="28" spans="1:10" ht="12.75" customHeight="1">
      <c r="A28" s="124"/>
      <c r="B28" s="104"/>
      <c r="C28" s="129"/>
      <c r="D28" s="110"/>
      <c r="E28" s="110"/>
      <c r="F28" s="132"/>
      <c r="G28" s="134">
        <f>F28+(F28*$H$8)</f>
        <v>0</v>
      </c>
      <c r="H28" s="145">
        <f t="shared" si="2"/>
        <v>0</v>
      </c>
      <c r="I28" s="161">
        <f>SUM(H22:H27)</f>
        <v>15946.1818692</v>
      </c>
      <c r="J28" s="120"/>
    </row>
    <row r="29" spans="1:8" ht="6.75" customHeight="1">
      <c r="A29" s="124"/>
      <c r="B29" s="88"/>
      <c r="C29" s="89"/>
      <c r="D29" s="88"/>
      <c r="E29" s="91"/>
      <c r="F29" s="135"/>
      <c r="G29" s="134"/>
      <c r="H29" s="145"/>
    </row>
    <row r="30" spans="1:8" ht="12.75">
      <c r="A30" s="122">
        <v>4</v>
      </c>
      <c r="B30" s="97"/>
      <c r="C30" s="98" t="s">
        <v>84</v>
      </c>
      <c r="D30" s="128"/>
      <c r="E30" s="243"/>
      <c r="F30" s="136"/>
      <c r="G30" s="137">
        <f>F30+(F30*$H$8)</f>
        <v>0</v>
      </c>
      <c r="H30" s="146">
        <f>E30*G30</f>
        <v>0</v>
      </c>
    </row>
    <row r="31" spans="1:10" ht="22.5" customHeight="1">
      <c r="A31" s="124" t="s">
        <v>16</v>
      </c>
      <c r="B31" s="102" t="s">
        <v>85</v>
      </c>
      <c r="C31" s="89" t="s">
        <v>174</v>
      </c>
      <c r="D31" s="88" t="s">
        <v>52</v>
      </c>
      <c r="E31" s="103">
        <v>50</v>
      </c>
      <c r="F31" s="141">
        <v>331.11</v>
      </c>
      <c r="G31" s="134">
        <f t="shared" si="0"/>
        <v>412.298172</v>
      </c>
      <c r="H31" s="145">
        <f>E31*G31</f>
        <v>20614.908600000002</v>
      </c>
      <c r="I31" s="156"/>
      <c r="J31" s="120"/>
    </row>
    <row r="32" spans="1:8" ht="13.5" customHeight="1">
      <c r="A32" s="124" t="s">
        <v>36</v>
      </c>
      <c r="B32" s="85" t="s">
        <v>313</v>
      </c>
      <c r="C32" s="89" t="s">
        <v>314</v>
      </c>
      <c r="D32" s="90" t="s">
        <v>40</v>
      </c>
      <c r="E32" s="103">
        <f>50*3</f>
        <v>150</v>
      </c>
      <c r="F32" s="141">
        <v>8.22</v>
      </c>
      <c r="G32" s="134">
        <f>F32+(F32*$H$8)</f>
        <v>10.235544</v>
      </c>
      <c r="H32" s="145">
        <f>E32*G32</f>
        <v>1535.3316000000002</v>
      </c>
    </row>
    <row r="33" spans="1:10" ht="12.75">
      <c r="A33" s="124"/>
      <c r="B33" s="88"/>
      <c r="C33" s="89"/>
      <c r="D33" s="88"/>
      <c r="E33" s="91"/>
      <c r="F33" s="141"/>
      <c r="G33" s="134">
        <f t="shared" si="0"/>
        <v>0</v>
      </c>
      <c r="H33" s="145">
        <f>E33*G33</f>
        <v>0</v>
      </c>
      <c r="I33" s="162">
        <f>SUM(H31:H32)</f>
        <v>22150.240200000004</v>
      </c>
      <c r="J33" s="120"/>
    </row>
    <row r="34" spans="1:8" ht="6.75" customHeight="1">
      <c r="A34" s="124"/>
      <c r="B34" s="104"/>
      <c r="C34" s="105"/>
      <c r="D34" s="88"/>
      <c r="E34" s="91"/>
      <c r="F34" s="135"/>
      <c r="G34" s="134"/>
      <c r="H34" s="145"/>
    </row>
    <row r="35" spans="1:8" ht="12.75">
      <c r="A35" s="122">
        <v>5</v>
      </c>
      <c r="B35" s="97"/>
      <c r="C35" s="98" t="s">
        <v>98</v>
      </c>
      <c r="D35" s="128"/>
      <c r="E35" s="243"/>
      <c r="F35" s="136"/>
      <c r="G35" s="137">
        <f t="shared" si="0"/>
        <v>0</v>
      </c>
      <c r="H35" s="146">
        <f aca="true" t="shared" si="3" ref="H35:H49">E35*G35</f>
        <v>0</v>
      </c>
    </row>
    <row r="36" spans="1:8" ht="12.75">
      <c r="A36" s="124" t="s">
        <v>103</v>
      </c>
      <c r="B36" s="102" t="s">
        <v>86</v>
      </c>
      <c r="C36" s="89" t="s">
        <v>175</v>
      </c>
      <c r="D36" s="90" t="s">
        <v>40</v>
      </c>
      <c r="E36" s="103">
        <v>20</v>
      </c>
      <c r="F36" s="141">
        <v>41.64</v>
      </c>
      <c r="G36" s="134">
        <f t="shared" si="0"/>
        <v>51.850128</v>
      </c>
      <c r="H36" s="145">
        <f t="shared" si="3"/>
        <v>1037.00256</v>
      </c>
    </row>
    <row r="37" spans="1:8" ht="13.5" customHeight="1">
      <c r="A37" s="124" t="s">
        <v>55</v>
      </c>
      <c r="B37" s="102" t="s">
        <v>59</v>
      </c>
      <c r="C37" s="89" t="s">
        <v>58</v>
      </c>
      <c r="D37" s="90" t="s">
        <v>40</v>
      </c>
      <c r="E37" s="103">
        <v>40</v>
      </c>
      <c r="F37" s="141">
        <v>5.38</v>
      </c>
      <c r="G37" s="134">
        <f t="shared" si="0"/>
        <v>6.699176</v>
      </c>
      <c r="H37" s="145">
        <f t="shared" si="3"/>
        <v>267.96704</v>
      </c>
    </row>
    <row r="38" spans="1:8" ht="12.75">
      <c r="A38" s="124" t="s">
        <v>42</v>
      </c>
      <c r="B38" s="102" t="s">
        <v>61</v>
      </c>
      <c r="C38" s="89" t="s">
        <v>60</v>
      </c>
      <c r="D38" s="90" t="s">
        <v>40</v>
      </c>
      <c r="E38" s="103">
        <v>40</v>
      </c>
      <c r="F38" s="141">
        <v>27.93</v>
      </c>
      <c r="G38" s="134">
        <f t="shared" si="0"/>
        <v>34.778436</v>
      </c>
      <c r="H38" s="145">
        <f t="shared" si="3"/>
        <v>1391.13744</v>
      </c>
    </row>
    <row r="39" spans="1:8" ht="39" customHeight="1">
      <c r="A39" s="124" t="s">
        <v>43</v>
      </c>
      <c r="B39" s="102">
        <v>87272</v>
      </c>
      <c r="C39" s="89" t="s">
        <v>275</v>
      </c>
      <c r="D39" s="90" t="s">
        <v>40</v>
      </c>
      <c r="E39" s="103">
        <v>20</v>
      </c>
      <c r="F39" s="141">
        <v>67.15</v>
      </c>
      <c r="G39" s="134">
        <f t="shared" si="0"/>
        <v>83.61518000000001</v>
      </c>
      <c r="H39" s="145">
        <f t="shared" si="3"/>
        <v>1672.3036000000002</v>
      </c>
    </row>
    <row r="40" spans="1:8" ht="12.75">
      <c r="A40" s="124" t="s">
        <v>100</v>
      </c>
      <c r="B40" s="102" t="s">
        <v>263</v>
      </c>
      <c r="C40" s="89" t="s">
        <v>264</v>
      </c>
      <c r="D40" s="90" t="s">
        <v>40</v>
      </c>
      <c r="E40" s="103">
        <v>25</v>
      </c>
      <c r="F40" s="141">
        <v>41</v>
      </c>
      <c r="G40" s="134">
        <f t="shared" si="0"/>
        <v>51.053200000000004</v>
      </c>
      <c r="H40" s="145">
        <f t="shared" si="3"/>
        <v>1276.3300000000002</v>
      </c>
    </row>
    <row r="41" spans="1:8" ht="12.75">
      <c r="A41" s="124" t="s">
        <v>101</v>
      </c>
      <c r="B41" s="102" t="s">
        <v>82</v>
      </c>
      <c r="C41" s="89" t="s">
        <v>267</v>
      </c>
      <c r="D41" s="90" t="s">
        <v>40</v>
      </c>
      <c r="E41" s="103">
        <v>15</v>
      </c>
      <c r="F41" s="141">
        <v>8.49</v>
      </c>
      <c r="G41" s="134">
        <f>F41+(F41*$H$8)</f>
        <v>10.571748</v>
      </c>
      <c r="H41" s="145">
        <f>E41*G41</f>
        <v>158.57621999999998</v>
      </c>
    </row>
    <row r="42" spans="1:8" ht="22.5">
      <c r="A42" s="124" t="s">
        <v>114</v>
      </c>
      <c r="B42" s="102" t="s">
        <v>268</v>
      </c>
      <c r="C42" s="89" t="s">
        <v>269</v>
      </c>
      <c r="D42" s="90" t="s">
        <v>41</v>
      </c>
      <c r="E42" s="103">
        <v>1</v>
      </c>
      <c r="F42" s="141">
        <v>76.6</v>
      </c>
      <c r="G42" s="134">
        <f t="shared" si="0"/>
        <v>95.38231999999999</v>
      </c>
      <c r="H42" s="145">
        <f t="shared" si="3"/>
        <v>95.38231999999999</v>
      </c>
    </row>
    <row r="43" spans="1:9" ht="13.5" customHeight="1">
      <c r="A43" s="124"/>
      <c r="B43" s="88"/>
      <c r="C43" s="89"/>
      <c r="D43" s="90"/>
      <c r="E43" s="91"/>
      <c r="F43" s="135"/>
      <c r="G43" s="134"/>
      <c r="H43" s="145">
        <f t="shared" si="3"/>
        <v>0</v>
      </c>
      <c r="I43" s="160">
        <f>SUM(H36:H42)</f>
        <v>5898.69918</v>
      </c>
    </row>
    <row r="44" spans="1:8" ht="12.75">
      <c r="A44" s="122">
        <v>6</v>
      </c>
      <c r="B44" s="97"/>
      <c r="C44" s="98" t="s">
        <v>81</v>
      </c>
      <c r="D44" s="128"/>
      <c r="E44" s="100"/>
      <c r="F44" s="136"/>
      <c r="G44" s="137">
        <f t="shared" si="0"/>
        <v>0</v>
      </c>
      <c r="H44" s="146">
        <f t="shared" si="3"/>
        <v>0</v>
      </c>
    </row>
    <row r="45" spans="1:10" ht="33.75">
      <c r="A45" s="125" t="s">
        <v>44</v>
      </c>
      <c r="B45" s="102" t="s">
        <v>276</v>
      </c>
      <c r="C45" s="89" t="s">
        <v>319</v>
      </c>
      <c r="D45" s="90" t="s">
        <v>40</v>
      </c>
      <c r="E45" s="103">
        <v>15</v>
      </c>
      <c r="F45" s="142">
        <v>39.58</v>
      </c>
      <c r="G45" s="140">
        <f>F45+(F45*$H$8)</f>
        <v>49.285016</v>
      </c>
      <c r="H45" s="148">
        <f>E45*G45</f>
        <v>739.2752399999999</v>
      </c>
      <c r="I45" s="156"/>
      <c r="J45" s="120"/>
    </row>
    <row r="46" spans="1:10" ht="12.75">
      <c r="A46" s="125" t="s">
        <v>45</v>
      </c>
      <c r="B46" s="102" t="s">
        <v>277</v>
      </c>
      <c r="C46" s="89" t="s">
        <v>278</v>
      </c>
      <c r="D46" s="90" t="s">
        <v>52</v>
      </c>
      <c r="E46" s="103">
        <v>20</v>
      </c>
      <c r="F46" s="142">
        <v>8.75</v>
      </c>
      <c r="G46" s="140">
        <f>F46+(F46*$H$8)</f>
        <v>10.8955</v>
      </c>
      <c r="H46" s="148">
        <f>E46*G46</f>
        <v>217.91</v>
      </c>
      <c r="I46" s="156"/>
      <c r="J46" s="120"/>
    </row>
    <row r="47" spans="1:10" ht="12.75">
      <c r="A47" s="125" t="s">
        <v>90</v>
      </c>
      <c r="B47" s="102" t="s">
        <v>155</v>
      </c>
      <c r="C47" s="89" t="s">
        <v>156</v>
      </c>
      <c r="D47" s="90" t="s">
        <v>52</v>
      </c>
      <c r="E47" s="103">
        <v>20</v>
      </c>
      <c r="F47" s="142">
        <v>13.82</v>
      </c>
      <c r="G47" s="140">
        <f t="shared" si="0"/>
        <v>17.208664</v>
      </c>
      <c r="H47" s="148">
        <f t="shared" si="3"/>
        <v>344.17328</v>
      </c>
      <c r="I47" s="156"/>
      <c r="J47" s="120"/>
    </row>
    <row r="48" spans="1:10" ht="12.75">
      <c r="A48" s="125" t="s">
        <v>92</v>
      </c>
      <c r="B48" s="102" t="s">
        <v>176</v>
      </c>
      <c r="C48" s="89" t="s">
        <v>177</v>
      </c>
      <c r="D48" s="90" t="s">
        <v>40</v>
      </c>
      <c r="E48" s="91">
        <v>4.1</v>
      </c>
      <c r="F48" s="141">
        <v>36.75</v>
      </c>
      <c r="G48" s="134">
        <f t="shared" si="0"/>
        <v>45.7611</v>
      </c>
      <c r="H48" s="145">
        <f t="shared" si="3"/>
        <v>187.62050999999997</v>
      </c>
      <c r="I48" s="156"/>
      <c r="J48" s="120"/>
    </row>
    <row r="49" spans="1:10" ht="22.5">
      <c r="A49" s="125" t="s">
        <v>93</v>
      </c>
      <c r="B49" s="102" t="s">
        <v>178</v>
      </c>
      <c r="C49" s="89" t="s">
        <v>179</v>
      </c>
      <c r="D49" s="90" t="s">
        <v>40</v>
      </c>
      <c r="E49" s="91">
        <v>4.1</v>
      </c>
      <c r="F49" s="141">
        <v>73.54</v>
      </c>
      <c r="G49" s="134">
        <f t="shared" si="0"/>
        <v>91.57200800000001</v>
      </c>
      <c r="H49" s="145">
        <f t="shared" si="3"/>
        <v>375.4452328</v>
      </c>
      <c r="I49" s="156"/>
      <c r="J49" s="120"/>
    </row>
    <row r="50" spans="1:9" ht="14.25" customHeight="1">
      <c r="A50" s="124"/>
      <c r="B50" s="88"/>
      <c r="C50" s="86"/>
      <c r="D50" s="90"/>
      <c r="E50" s="91"/>
      <c r="F50" s="135"/>
      <c r="G50" s="134"/>
      <c r="H50" s="145"/>
      <c r="I50" s="160">
        <f>SUM(H45:H49)</f>
        <v>1864.4242627999997</v>
      </c>
    </row>
    <row r="51" spans="1:8" ht="12.75">
      <c r="A51" s="122">
        <v>7</v>
      </c>
      <c r="B51" s="97"/>
      <c r="C51" s="98" t="s">
        <v>120</v>
      </c>
      <c r="D51" s="99"/>
      <c r="E51" s="100"/>
      <c r="F51" s="136"/>
      <c r="G51" s="137">
        <f>F51+(F51*$H$8)</f>
        <v>0</v>
      </c>
      <c r="H51" s="146">
        <f>E51*G51</f>
        <v>0</v>
      </c>
    </row>
    <row r="52" spans="1:11" ht="15">
      <c r="A52" s="125" t="s">
        <v>46</v>
      </c>
      <c r="B52" s="102" t="s">
        <v>235</v>
      </c>
      <c r="C52" s="86" t="s">
        <v>236</v>
      </c>
      <c r="D52" s="107" t="s">
        <v>52</v>
      </c>
      <c r="E52" s="87">
        <v>15</v>
      </c>
      <c r="F52" s="138">
        <v>18.15</v>
      </c>
      <c r="G52" s="139">
        <f>F52+(F52*$H$8)</f>
        <v>22.600379999999998</v>
      </c>
      <c r="H52" s="147">
        <f>E52*G52</f>
        <v>339.0057</v>
      </c>
      <c r="I52" s="157"/>
      <c r="J52" s="119"/>
      <c r="K52" s="120"/>
    </row>
    <row r="53" spans="1:11" ht="22.5">
      <c r="A53" s="125" t="s">
        <v>47</v>
      </c>
      <c r="B53" s="89" t="s">
        <v>237</v>
      </c>
      <c r="C53" s="86" t="s">
        <v>238</v>
      </c>
      <c r="D53" s="107" t="s">
        <v>52</v>
      </c>
      <c r="E53" s="87">
        <v>100</v>
      </c>
      <c r="F53" s="138">
        <v>5.25</v>
      </c>
      <c r="G53" s="139">
        <f aca="true" t="shared" si="4" ref="G53:G67">F53+(F53*$H$8)</f>
        <v>6.5373</v>
      </c>
      <c r="H53" s="147">
        <f aca="true" t="shared" si="5" ref="H53:H67">E53*G53</f>
        <v>653.73</v>
      </c>
      <c r="I53" s="157"/>
      <c r="J53" s="119"/>
      <c r="K53" s="120"/>
    </row>
    <row r="54" spans="1:11" ht="22.5">
      <c r="A54" s="125" t="s">
        <v>159</v>
      </c>
      <c r="B54" s="102" t="s">
        <v>239</v>
      </c>
      <c r="C54" s="86" t="s">
        <v>240</v>
      </c>
      <c r="D54" s="107" t="s">
        <v>52</v>
      </c>
      <c r="E54" s="87">
        <v>100</v>
      </c>
      <c r="F54" s="138">
        <v>4.17</v>
      </c>
      <c r="G54" s="139">
        <f t="shared" si="4"/>
        <v>5.192484</v>
      </c>
      <c r="H54" s="147">
        <f t="shared" si="5"/>
        <v>519.2484000000001</v>
      </c>
      <c r="I54" s="157"/>
      <c r="J54" s="119"/>
      <c r="K54" s="120"/>
    </row>
    <row r="55" spans="1:11" ht="22.5">
      <c r="A55" s="125" t="s">
        <v>160</v>
      </c>
      <c r="B55" s="102" t="s">
        <v>241</v>
      </c>
      <c r="C55" s="86" t="s">
        <v>242</v>
      </c>
      <c r="D55" s="107" t="s">
        <v>52</v>
      </c>
      <c r="E55" s="87">
        <v>50</v>
      </c>
      <c r="F55" s="138">
        <v>4.17</v>
      </c>
      <c r="G55" s="139">
        <f t="shared" si="4"/>
        <v>5.192484</v>
      </c>
      <c r="H55" s="147">
        <f t="shared" si="5"/>
        <v>259.62420000000003</v>
      </c>
      <c r="I55" s="157"/>
      <c r="J55" s="119"/>
      <c r="K55" s="120"/>
    </row>
    <row r="56" spans="1:11" ht="22.5">
      <c r="A56" s="125" t="s">
        <v>166</v>
      </c>
      <c r="B56" s="102" t="s">
        <v>243</v>
      </c>
      <c r="C56" s="131" t="s">
        <v>244</v>
      </c>
      <c r="D56" s="152" t="s">
        <v>52</v>
      </c>
      <c r="E56" s="152">
        <v>100</v>
      </c>
      <c r="F56" s="153">
        <v>4.17</v>
      </c>
      <c r="G56" s="139">
        <f t="shared" si="4"/>
        <v>5.192484</v>
      </c>
      <c r="H56" s="147">
        <f t="shared" si="5"/>
        <v>519.2484000000001</v>
      </c>
      <c r="I56" s="157"/>
      <c r="J56" s="119"/>
      <c r="K56" s="120"/>
    </row>
    <row r="57" spans="1:11" ht="15">
      <c r="A57" s="125" t="s">
        <v>167</v>
      </c>
      <c r="B57" s="102" t="s">
        <v>245</v>
      </c>
      <c r="C57" s="131" t="s">
        <v>246</v>
      </c>
      <c r="D57" s="152" t="s">
        <v>52</v>
      </c>
      <c r="E57" s="152">
        <v>200</v>
      </c>
      <c r="F57" s="153">
        <v>3.86</v>
      </c>
      <c r="G57" s="139">
        <f t="shared" si="4"/>
        <v>4.806471999999999</v>
      </c>
      <c r="H57" s="147">
        <f t="shared" si="5"/>
        <v>961.2943999999999</v>
      </c>
      <c r="J57" s="119"/>
      <c r="K57" s="120"/>
    </row>
    <row r="58" spans="1:11" ht="22.5">
      <c r="A58" s="125" t="s">
        <v>293</v>
      </c>
      <c r="B58" s="89" t="s">
        <v>247</v>
      </c>
      <c r="C58" s="86" t="s">
        <v>248</v>
      </c>
      <c r="D58" s="107" t="s">
        <v>52</v>
      </c>
      <c r="E58" s="87">
        <v>100</v>
      </c>
      <c r="F58" s="138">
        <v>6.37</v>
      </c>
      <c r="G58" s="139">
        <f t="shared" si="4"/>
        <v>7.931924</v>
      </c>
      <c r="H58" s="147">
        <f t="shared" si="5"/>
        <v>793.1924</v>
      </c>
      <c r="I58" s="157"/>
      <c r="J58" s="119"/>
      <c r="K58" s="120"/>
    </row>
    <row r="59" spans="1:11" ht="22.5">
      <c r="A59" s="125" t="s">
        <v>292</v>
      </c>
      <c r="B59" s="102" t="s">
        <v>249</v>
      </c>
      <c r="C59" s="86" t="s">
        <v>250</v>
      </c>
      <c r="D59" s="107" t="s">
        <v>52</v>
      </c>
      <c r="E59" s="87">
        <v>100</v>
      </c>
      <c r="F59" s="138">
        <v>6.37</v>
      </c>
      <c r="G59" s="139">
        <f t="shared" si="4"/>
        <v>7.931924</v>
      </c>
      <c r="H59" s="147">
        <f t="shared" si="5"/>
        <v>793.1924</v>
      </c>
      <c r="I59" s="157"/>
      <c r="J59" s="119"/>
      <c r="K59" s="120"/>
    </row>
    <row r="60" spans="1:11" ht="15">
      <c r="A60" s="125" t="s">
        <v>294</v>
      </c>
      <c r="B60" s="102" t="s">
        <v>251</v>
      </c>
      <c r="C60" s="86" t="s">
        <v>252</v>
      </c>
      <c r="D60" s="107" t="s">
        <v>190</v>
      </c>
      <c r="E60" s="87">
        <v>10</v>
      </c>
      <c r="F60" s="138">
        <v>30.6</v>
      </c>
      <c r="G60" s="139">
        <f t="shared" si="4"/>
        <v>38.103120000000004</v>
      </c>
      <c r="H60" s="147">
        <f t="shared" si="5"/>
        <v>381.0312</v>
      </c>
      <c r="I60" s="157"/>
      <c r="J60" s="119"/>
      <c r="K60" s="120"/>
    </row>
    <row r="61" spans="1:11" ht="15">
      <c r="A61" s="125" t="s">
        <v>295</v>
      </c>
      <c r="B61" s="102" t="s">
        <v>253</v>
      </c>
      <c r="C61" s="131" t="s">
        <v>254</v>
      </c>
      <c r="D61" s="152" t="s">
        <v>190</v>
      </c>
      <c r="E61" s="152">
        <v>20</v>
      </c>
      <c r="F61" s="153">
        <v>21.25</v>
      </c>
      <c r="G61" s="139">
        <f t="shared" si="4"/>
        <v>26.4605</v>
      </c>
      <c r="H61" s="147">
        <f t="shared" si="5"/>
        <v>529.21</v>
      </c>
      <c r="I61" s="157"/>
      <c r="J61" s="119"/>
      <c r="K61" s="120"/>
    </row>
    <row r="62" spans="1:11" ht="15">
      <c r="A62" s="125" t="s">
        <v>296</v>
      </c>
      <c r="B62" s="89" t="s">
        <v>255</v>
      </c>
      <c r="C62" s="86" t="s">
        <v>256</v>
      </c>
      <c r="D62" s="107" t="s">
        <v>190</v>
      </c>
      <c r="E62" s="87">
        <v>1</v>
      </c>
      <c r="F62" s="138">
        <v>117.44</v>
      </c>
      <c r="G62" s="139">
        <f t="shared" si="4"/>
        <v>146.236288</v>
      </c>
      <c r="H62" s="147">
        <f t="shared" si="5"/>
        <v>146.236288</v>
      </c>
      <c r="I62" s="157"/>
      <c r="J62" s="119"/>
      <c r="K62" s="120"/>
    </row>
    <row r="63" spans="1:11" ht="15">
      <c r="A63" s="125" t="s">
        <v>297</v>
      </c>
      <c r="B63" s="102" t="s">
        <v>257</v>
      </c>
      <c r="C63" s="86" t="s">
        <v>258</v>
      </c>
      <c r="D63" s="107" t="s">
        <v>190</v>
      </c>
      <c r="E63" s="87">
        <v>2</v>
      </c>
      <c r="F63" s="138">
        <v>21.17</v>
      </c>
      <c r="G63" s="139">
        <f t="shared" si="4"/>
        <v>26.360884000000002</v>
      </c>
      <c r="H63" s="147">
        <f t="shared" si="5"/>
        <v>52.721768000000004</v>
      </c>
      <c r="I63" s="157"/>
      <c r="J63" s="119"/>
      <c r="K63" s="120"/>
    </row>
    <row r="64" spans="1:11" ht="15">
      <c r="A64" s="125" t="s">
        <v>298</v>
      </c>
      <c r="B64" s="102" t="s">
        <v>259</v>
      </c>
      <c r="C64" s="86" t="s">
        <v>260</v>
      </c>
      <c r="D64" s="107" t="s">
        <v>190</v>
      </c>
      <c r="E64" s="87">
        <v>1</v>
      </c>
      <c r="F64" s="138">
        <v>16.39</v>
      </c>
      <c r="G64" s="139">
        <f t="shared" si="4"/>
        <v>20.408828</v>
      </c>
      <c r="H64" s="147">
        <f t="shared" si="5"/>
        <v>20.408828</v>
      </c>
      <c r="I64" s="157"/>
      <c r="J64" s="119"/>
      <c r="K64" s="120"/>
    </row>
    <row r="65" spans="1:11" ht="15">
      <c r="A65" s="125" t="s">
        <v>299</v>
      </c>
      <c r="B65" s="102" t="s">
        <v>261</v>
      </c>
      <c r="C65" s="131" t="s">
        <v>262</v>
      </c>
      <c r="D65" s="152" t="s">
        <v>190</v>
      </c>
      <c r="E65" s="152">
        <v>2</v>
      </c>
      <c r="F65" s="153">
        <v>50.52</v>
      </c>
      <c r="G65" s="139">
        <f t="shared" si="4"/>
        <v>62.907504</v>
      </c>
      <c r="H65" s="147">
        <f t="shared" si="5"/>
        <v>125.815008</v>
      </c>
      <c r="I65" s="157"/>
      <c r="J65" s="119"/>
      <c r="K65" s="120"/>
    </row>
    <row r="66" spans="1:11" ht="15">
      <c r="A66" s="125" t="s">
        <v>300</v>
      </c>
      <c r="B66" s="102" t="s">
        <v>266</v>
      </c>
      <c r="C66" s="131" t="s">
        <v>265</v>
      </c>
      <c r="D66" s="152" t="s">
        <v>190</v>
      </c>
      <c r="E66" s="152">
        <v>25</v>
      </c>
      <c r="F66" s="153">
        <v>14.02</v>
      </c>
      <c r="G66" s="139">
        <f t="shared" si="4"/>
        <v>17.457704</v>
      </c>
      <c r="H66" s="147">
        <f>E66*G66</f>
        <v>436.44259999999997</v>
      </c>
      <c r="J66" s="119"/>
      <c r="K66" s="120"/>
    </row>
    <row r="67" spans="1:11" ht="15">
      <c r="A67" s="126"/>
      <c r="B67" s="102"/>
      <c r="C67" s="89"/>
      <c r="D67" s="90"/>
      <c r="E67" s="103"/>
      <c r="F67" s="133"/>
      <c r="G67" s="139">
        <f t="shared" si="4"/>
        <v>0</v>
      </c>
      <c r="H67" s="147">
        <f t="shared" si="5"/>
        <v>0</v>
      </c>
      <c r="I67" s="161">
        <f>SUM(H52:H66)</f>
        <v>6530.401592</v>
      </c>
      <c r="J67" s="119"/>
      <c r="K67" s="120"/>
    </row>
    <row r="68" spans="1:11" ht="15">
      <c r="A68" s="122">
        <v>8</v>
      </c>
      <c r="B68" s="97"/>
      <c r="C68" s="98" t="s">
        <v>119</v>
      </c>
      <c r="D68" s="99"/>
      <c r="E68" s="100"/>
      <c r="F68" s="136"/>
      <c r="G68" s="136"/>
      <c r="H68" s="149"/>
      <c r="I68" s="157"/>
      <c r="J68" s="119"/>
      <c r="K68" s="120"/>
    </row>
    <row r="69" spans="1:11" ht="22.5">
      <c r="A69" s="124" t="s">
        <v>48</v>
      </c>
      <c r="B69" s="102">
        <v>86875</v>
      </c>
      <c r="C69" s="89" t="s">
        <v>279</v>
      </c>
      <c r="D69" s="106" t="s">
        <v>190</v>
      </c>
      <c r="E69" s="103">
        <v>1</v>
      </c>
      <c r="F69" s="143">
        <v>233.91</v>
      </c>
      <c r="G69" s="140">
        <f aca="true" t="shared" si="6" ref="G69:G81">F69+(F69*$H$8)</f>
        <v>291.264732</v>
      </c>
      <c r="H69" s="148">
        <f aca="true" t="shared" si="7" ref="H69:H81">E69*G69</f>
        <v>291.264732</v>
      </c>
      <c r="I69" s="157"/>
      <c r="J69" s="119"/>
      <c r="K69" s="120"/>
    </row>
    <row r="70" spans="1:11" ht="15">
      <c r="A70" s="124" t="s">
        <v>104</v>
      </c>
      <c r="B70" s="102" t="s">
        <v>164</v>
      </c>
      <c r="C70" s="89" t="s">
        <v>165</v>
      </c>
      <c r="D70" s="106" t="s">
        <v>190</v>
      </c>
      <c r="E70" s="103">
        <v>1</v>
      </c>
      <c r="F70" s="143">
        <v>81.48</v>
      </c>
      <c r="G70" s="140">
        <f t="shared" si="6"/>
        <v>101.45889600000001</v>
      </c>
      <c r="H70" s="148">
        <f t="shared" si="7"/>
        <v>101.45889600000001</v>
      </c>
      <c r="I70" s="157"/>
      <c r="J70" s="119"/>
      <c r="K70" s="120"/>
    </row>
    <row r="71" spans="1:11" ht="15">
      <c r="A71" s="124" t="s">
        <v>49</v>
      </c>
      <c r="B71" s="102" t="s">
        <v>127</v>
      </c>
      <c r="C71" s="89" t="s">
        <v>128</v>
      </c>
      <c r="D71" s="106" t="s">
        <v>190</v>
      </c>
      <c r="E71" s="103">
        <v>1</v>
      </c>
      <c r="F71" s="143">
        <v>16.97</v>
      </c>
      <c r="G71" s="140">
        <f t="shared" si="6"/>
        <v>21.131044</v>
      </c>
      <c r="H71" s="148">
        <f t="shared" si="7"/>
        <v>21.131044</v>
      </c>
      <c r="I71" s="157"/>
      <c r="J71" s="119"/>
      <c r="K71" s="120"/>
    </row>
    <row r="72" spans="1:11" ht="15">
      <c r="A72" s="124" t="s">
        <v>105</v>
      </c>
      <c r="B72" s="102" t="s">
        <v>153</v>
      </c>
      <c r="C72" s="89" t="s">
        <v>154</v>
      </c>
      <c r="D72" s="106" t="s">
        <v>190</v>
      </c>
      <c r="E72" s="103">
        <v>1</v>
      </c>
      <c r="F72" s="143">
        <v>36.86</v>
      </c>
      <c r="G72" s="140">
        <f t="shared" si="6"/>
        <v>45.898072</v>
      </c>
      <c r="H72" s="148">
        <f t="shared" si="7"/>
        <v>45.898072</v>
      </c>
      <c r="I72" s="157"/>
      <c r="J72" s="119"/>
      <c r="K72" s="120"/>
    </row>
    <row r="73" spans="1:11" ht="15">
      <c r="A73" s="124" t="s">
        <v>115</v>
      </c>
      <c r="B73" s="102" t="s">
        <v>150</v>
      </c>
      <c r="C73" s="89" t="s">
        <v>151</v>
      </c>
      <c r="D73" s="106" t="s">
        <v>190</v>
      </c>
      <c r="E73" s="103">
        <v>1</v>
      </c>
      <c r="F73" s="143">
        <v>54.57</v>
      </c>
      <c r="G73" s="140">
        <f t="shared" si="6"/>
        <v>67.950564</v>
      </c>
      <c r="H73" s="148">
        <f t="shared" si="7"/>
        <v>67.950564</v>
      </c>
      <c r="I73" s="157"/>
      <c r="J73" s="119"/>
      <c r="K73" s="120"/>
    </row>
    <row r="74" spans="1:11" ht="22.5">
      <c r="A74" s="124" t="s">
        <v>123</v>
      </c>
      <c r="B74" s="102" t="s">
        <v>146</v>
      </c>
      <c r="C74" s="89" t="s">
        <v>147</v>
      </c>
      <c r="D74" s="106" t="s">
        <v>190</v>
      </c>
      <c r="E74" s="103">
        <v>1</v>
      </c>
      <c r="F74" s="143">
        <v>268.25</v>
      </c>
      <c r="G74" s="140">
        <f t="shared" si="6"/>
        <v>334.0249</v>
      </c>
      <c r="H74" s="148">
        <f t="shared" si="7"/>
        <v>334.0249</v>
      </c>
      <c r="I74" s="157"/>
      <c r="J74" s="119"/>
      <c r="K74" s="120"/>
    </row>
    <row r="75" spans="1:11" ht="15">
      <c r="A75" s="124" t="s">
        <v>124</v>
      </c>
      <c r="B75" s="102" t="s">
        <v>140</v>
      </c>
      <c r="C75" s="89" t="s">
        <v>141</v>
      </c>
      <c r="D75" s="106" t="s">
        <v>190</v>
      </c>
      <c r="E75" s="103">
        <v>8</v>
      </c>
      <c r="F75" s="143">
        <v>131.38</v>
      </c>
      <c r="G75" s="140">
        <f t="shared" si="6"/>
        <v>163.594376</v>
      </c>
      <c r="H75" s="148">
        <f t="shared" si="7"/>
        <v>1308.755008</v>
      </c>
      <c r="I75" s="157"/>
      <c r="J75" s="119"/>
      <c r="K75" s="120"/>
    </row>
    <row r="76" spans="1:11" ht="15">
      <c r="A76" s="124" t="s">
        <v>125</v>
      </c>
      <c r="B76" s="102" t="s">
        <v>121</v>
      </c>
      <c r="C76" s="89" t="s">
        <v>122</v>
      </c>
      <c r="D76" s="106" t="s">
        <v>190</v>
      </c>
      <c r="E76" s="103">
        <v>1</v>
      </c>
      <c r="F76" s="143">
        <v>483.58</v>
      </c>
      <c r="G76" s="140">
        <f t="shared" si="6"/>
        <v>602.153816</v>
      </c>
      <c r="H76" s="148">
        <f t="shared" si="7"/>
        <v>602.153816</v>
      </c>
      <c r="I76" s="157"/>
      <c r="J76" s="119"/>
      <c r="K76" s="120"/>
    </row>
    <row r="77" spans="1:11" ht="15">
      <c r="A77" s="124" t="s">
        <v>126</v>
      </c>
      <c r="B77" s="102" t="s">
        <v>135</v>
      </c>
      <c r="C77" s="89" t="s">
        <v>136</v>
      </c>
      <c r="D77" s="106" t="s">
        <v>190</v>
      </c>
      <c r="E77" s="103">
        <v>1</v>
      </c>
      <c r="F77" s="143">
        <v>515.88</v>
      </c>
      <c r="G77" s="140">
        <f t="shared" si="6"/>
        <v>642.373776</v>
      </c>
      <c r="H77" s="148">
        <f t="shared" si="7"/>
        <v>642.373776</v>
      </c>
      <c r="I77" s="157"/>
      <c r="J77" s="119"/>
      <c r="K77" s="120"/>
    </row>
    <row r="78" spans="1:11" ht="15">
      <c r="A78" s="124" t="s">
        <v>129</v>
      </c>
      <c r="B78" s="102" t="s">
        <v>132</v>
      </c>
      <c r="C78" s="89" t="s">
        <v>133</v>
      </c>
      <c r="D78" s="106" t="s">
        <v>190</v>
      </c>
      <c r="E78" s="103">
        <v>4</v>
      </c>
      <c r="F78" s="143">
        <v>526.67</v>
      </c>
      <c r="G78" s="140">
        <f t="shared" si="6"/>
        <v>655.8094839999999</v>
      </c>
      <c r="H78" s="148">
        <f t="shared" si="7"/>
        <v>2623.2379359999995</v>
      </c>
      <c r="I78" s="157"/>
      <c r="J78" s="119"/>
      <c r="K78" s="120"/>
    </row>
    <row r="79" spans="1:11" ht="15">
      <c r="A79" s="124" t="s">
        <v>130</v>
      </c>
      <c r="B79" s="102" t="s">
        <v>161</v>
      </c>
      <c r="C79" s="89" t="s">
        <v>163</v>
      </c>
      <c r="D79" s="106" t="s">
        <v>190</v>
      </c>
      <c r="E79" s="103">
        <v>10</v>
      </c>
      <c r="F79" s="143">
        <v>7.07</v>
      </c>
      <c r="G79" s="140">
        <f t="shared" si="6"/>
        <v>8.803564</v>
      </c>
      <c r="H79" s="148">
        <f t="shared" si="7"/>
        <v>88.03564</v>
      </c>
      <c r="I79" s="157"/>
      <c r="J79" s="119"/>
      <c r="K79" s="120"/>
    </row>
    <row r="80" spans="1:11" ht="15">
      <c r="A80" s="124" t="s">
        <v>131</v>
      </c>
      <c r="B80" s="102" t="s">
        <v>214</v>
      </c>
      <c r="C80" s="89" t="s">
        <v>215</v>
      </c>
      <c r="D80" s="106" t="s">
        <v>190</v>
      </c>
      <c r="E80" s="103">
        <v>2</v>
      </c>
      <c r="F80" s="143">
        <v>402.87</v>
      </c>
      <c r="G80" s="140">
        <f t="shared" si="6"/>
        <v>501.653724</v>
      </c>
      <c r="H80" s="148">
        <f t="shared" si="7"/>
        <v>1003.307448</v>
      </c>
      <c r="I80" s="157"/>
      <c r="J80" s="119"/>
      <c r="K80" s="120"/>
    </row>
    <row r="81" spans="1:11" ht="15">
      <c r="A81" s="124" t="s">
        <v>134</v>
      </c>
      <c r="B81" s="102" t="s">
        <v>216</v>
      </c>
      <c r="C81" s="89" t="s">
        <v>217</v>
      </c>
      <c r="D81" s="106" t="s">
        <v>190</v>
      </c>
      <c r="E81" s="103">
        <v>2</v>
      </c>
      <c r="F81" s="143">
        <v>58.62</v>
      </c>
      <c r="G81" s="140">
        <f t="shared" si="6"/>
        <v>72.993624</v>
      </c>
      <c r="H81" s="148">
        <f t="shared" si="7"/>
        <v>145.987248</v>
      </c>
      <c r="I81" s="157"/>
      <c r="J81" s="119"/>
      <c r="K81" s="120"/>
    </row>
    <row r="82" spans="1:10" ht="12.75">
      <c r="A82" s="124" t="s">
        <v>301</v>
      </c>
      <c r="B82" s="102" t="s">
        <v>127</v>
      </c>
      <c r="C82" s="86" t="s">
        <v>128</v>
      </c>
      <c r="D82" s="90" t="s">
        <v>190</v>
      </c>
      <c r="E82" s="91">
        <v>8</v>
      </c>
      <c r="F82" s="141">
        <v>16.97</v>
      </c>
      <c r="G82" s="134">
        <f aca="true" t="shared" si="8" ref="G82:G92">F82+(F82*$H$8)</f>
        <v>21.131044</v>
      </c>
      <c r="H82" s="145">
        <f aca="true" t="shared" si="9" ref="H82:H92">E82*G82</f>
        <v>169.048352</v>
      </c>
      <c r="I82" s="156"/>
      <c r="J82" s="120"/>
    </row>
    <row r="83" spans="1:10" ht="15">
      <c r="A83" s="124" t="s">
        <v>137</v>
      </c>
      <c r="B83" s="102" t="s">
        <v>218</v>
      </c>
      <c r="C83" s="89" t="s">
        <v>162</v>
      </c>
      <c r="D83" s="90" t="s">
        <v>190</v>
      </c>
      <c r="E83" s="91">
        <v>5</v>
      </c>
      <c r="F83" s="135">
        <v>61.87</v>
      </c>
      <c r="G83" s="134">
        <f t="shared" si="8"/>
        <v>77.04052399999999</v>
      </c>
      <c r="H83" s="145">
        <f t="shared" si="9"/>
        <v>385.20261999999997</v>
      </c>
      <c r="I83" s="157"/>
      <c r="J83" s="120"/>
    </row>
    <row r="84" spans="1:10" ht="12.75">
      <c r="A84" s="124" t="s">
        <v>138</v>
      </c>
      <c r="B84" s="102" t="s">
        <v>219</v>
      </c>
      <c r="C84" s="86" t="s">
        <v>220</v>
      </c>
      <c r="D84" s="90" t="s">
        <v>52</v>
      </c>
      <c r="E84" s="91">
        <v>10</v>
      </c>
      <c r="F84" s="141">
        <v>29.24</v>
      </c>
      <c r="G84" s="134">
        <f t="shared" si="8"/>
        <v>36.409648</v>
      </c>
      <c r="H84" s="145">
        <f t="shared" si="9"/>
        <v>364.09648</v>
      </c>
      <c r="I84" s="156"/>
      <c r="J84" s="120"/>
    </row>
    <row r="85" spans="1:8" ht="12.75">
      <c r="A85" s="124" t="s">
        <v>139</v>
      </c>
      <c r="B85" s="102" t="s">
        <v>221</v>
      </c>
      <c r="C85" s="86" t="s">
        <v>222</v>
      </c>
      <c r="D85" s="90" t="s">
        <v>190</v>
      </c>
      <c r="E85" s="91">
        <v>1</v>
      </c>
      <c r="F85" s="141">
        <v>54.64</v>
      </c>
      <c r="G85" s="134">
        <f t="shared" si="8"/>
        <v>68.037728</v>
      </c>
      <c r="H85" s="145">
        <f t="shared" si="9"/>
        <v>68.037728</v>
      </c>
    </row>
    <row r="86" spans="1:8" ht="22.5">
      <c r="A86" s="124" t="s">
        <v>142</v>
      </c>
      <c r="B86" s="102" t="s">
        <v>223</v>
      </c>
      <c r="C86" s="86" t="s">
        <v>224</v>
      </c>
      <c r="D86" s="90" t="s">
        <v>190</v>
      </c>
      <c r="E86" s="91">
        <v>1</v>
      </c>
      <c r="F86" s="141">
        <v>349.79</v>
      </c>
      <c r="G86" s="134">
        <f t="shared" si="8"/>
        <v>435.558508</v>
      </c>
      <c r="H86" s="145">
        <f t="shared" si="9"/>
        <v>435.558508</v>
      </c>
    </row>
    <row r="87" spans="1:8" ht="22.5">
      <c r="A87" s="124" t="s">
        <v>143</v>
      </c>
      <c r="B87" s="102" t="s">
        <v>225</v>
      </c>
      <c r="C87" s="86" t="s">
        <v>226</v>
      </c>
      <c r="D87" s="90" t="s">
        <v>190</v>
      </c>
      <c r="E87" s="91">
        <v>2</v>
      </c>
      <c r="F87" s="141">
        <v>30.07</v>
      </c>
      <c r="G87" s="134">
        <f t="shared" si="8"/>
        <v>37.443164</v>
      </c>
      <c r="H87" s="145">
        <f t="shared" si="9"/>
        <v>74.886328</v>
      </c>
    </row>
    <row r="88" spans="1:8" ht="12.75">
      <c r="A88" s="124" t="s">
        <v>144</v>
      </c>
      <c r="B88" s="102" t="s">
        <v>227</v>
      </c>
      <c r="C88" s="86" t="s">
        <v>228</v>
      </c>
      <c r="D88" s="90" t="s">
        <v>52</v>
      </c>
      <c r="E88" s="91">
        <v>25</v>
      </c>
      <c r="F88" s="141">
        <v>34.52</v>
      </c>
      <c r="G88" s="134">
        <f t="shared" si="8"/>
        <v>42.984304</v>
      </c>
      <c r="H88" s="145">
        <f t="shared" si="9"/>
        <v>1074.6076</v>
      </c>
    </row>
    <row r="89" spans="1:8" ht="12.75">
      <c r="A89" s="124" t="s">
        <v>145</v>
      </c>
      <c r="B89" s="102" t="s">
        <v>229</v>
      </c>
      <c r="C89" s="86" t="s">
        <v>230</v>
      </c>
      <c r="D89" s="90" t="s">
        <v>52</v>
      </c>
      <c r="E89" s="91">
        <v>25</v>
      </c>
      <c r="F89" s="141">
        <v>14.3</v>
      </c>
      <c r="G89" s="134">
        <f t="shared" si="8"/>
        <v>17.80636</v>
      </c>
      <c r="H89" s="145">
        <f t="shared" si="9"/>
        <v>445.15900000000005</v>
      </c>
    </row>
    <row r="90" spans="1:8" ht="12.75">
      <c r="A90" s="124" t="s">
        <v>148</v>
      </c>
      <c r="B90" s="102" t="s">
        <v>231</v>
      </c>
      <c r="C90" s="86" t="s">
        <v>232</v>
      </c>
      <c r="D90" s="90" t="s">
        <v>190</v>
      </c>
      <c r="E90" s="91">
        <v>1</v>
      </c>
      <c r="F90" s="141">
        <v>71.97</v>
      </c>
      <c r="G90" s="134">
        <f t="shared" si="8"/>
        <v>89.61704399999999</v>
      </c>
      <c r="H90" s="145">
        <f t="shared" si="9"/>
        <v>89.61704399999999</v>
      </c>
    </row>
    <row r="91" spans="1:8" ht="12.75">
      <c r="A91" s="124" t="s">
        <v>149</v>
      </c>
      <c r="B91" s="102" t="s">
        <v>140</v>
      </c>
      <c r="C91" s="86" t="s">
        <v>141</v>
      </c>
      <c r="D91" s="90" t="s">
        <v>190</v>
      </c>
      <c r="E91" s="91">
        <v>8</v>
      </c>
      <c r="F91" s="141">
        <v>131.38</v>
      </c>
      <c r="G91" s="134">
        <f t="shared" si="8"/>
        <v>163.594376</v>
      </c>
      <c r="H91" s="145">
        <f t="shared" si="9"/>
        <v>1308.755008</v>
      </c>
    </row>
    <row r="92" spans="1:8" ht="12.75">
      <c r="A92" s="124" t="s">
        <v>152</v>
      </c>
      <c r="B92" s="102" t="s">
        <v>233</v>
      </c>
      <c r="C92" s="86" t="s">
        <v>234</v>
      </c>
      <c r="D92" s="90" t="s">
        <v>52</v>
      </c>
      <c r="E92" s="91">
        <v>10</v>
      </c>
      <c r="F92" s="141">
        <v>32.33</v>
      </c>
      <c r="G92" s="134">
        <f t="shared" si="8"/>
        <v>40.257315999999996</v>
      </c>
      <c r="H92" s="145">
        <f t="shared" si="9"/>
        <v>402.57316</v>
      </c>
    </row>
    <row r="93" spans="1:17" ht="18.75" customHeight="1">
      <c r="A93" s="124"/>
      <c r="B93" s="88"/>
      <c r="C93" s="89"/>
      <c r="D93" s="90"/>
      <c r="E93" s="91"/>
      <c r="F93" s="135"/>
      <c r="G93" s="134"/>
      <c r="H93" s="145"/>
      <c r="I93" s="163">
        <f>SUM(H69:H92)</f>
        <v>12093.120907999999</v>
      </c>
      <c r="J93" s="151"/>
      <c r="K93" s="151"/>
      <c r="L93" s="151"/>
      <c r="M93" s="151"/>
      <c r="N93" s="151"/>
      <c r="O93" s="151"/>
      <c r="P93" s="151"/>
      <c r="Q93" s="151"/>
    </row>
    <row r="94" spans="1:17" ht="12.75">
      <c r="A94" s="122">
        <v>9</v>
      </c>
      <c r="B94" s="97"/>
      <c r="C94" s="98" t="s">
        <v>37</v>
      </c>
      <c r="D94" s="128"/>
      <c r="E94" s="243"/>
      <c r="F94" s="136"/>
      <c r="G94" s="137">
        <f>F94+(F94*$H$8)</f>
        <v>0</v>
      </c>
      <c r="H94" s="146">
        <f>E94*G94</f>
        <v>0</v>
      </c>
      <c r="I94" s="158"/>
      <c r="J94" s="151"/>
      <c r="K94" s="151"/>
      <c r="L94" s="151"/>
      <c r="M94" s="151"/>
      <c r="N94" s="151"/>
      <c r="O94" s="151"/>
      <c r="P94" s="151"/>
      <c r="Q94" s="151"/>
    </row>
    <row r="95" spans="1:17" ht="12.75" customHeight="1">
      <c r="A95" s="124" t="s">
        <v>50</v>
      </c>
      <c r="B95" s="165" t="s">
        <v>212</v>
      </c>
      <c r="C95" s="84" t="s">
        <v>213</v>
      </c>
      <c r="D95" s="90" t="s">
        <v>40</v>
      </c>
      <c r="E95" s="91">
        <v>75</v>
      </c>
      <c r="F95" s="141">
        <v>37.5</v>
      </c>
      <c r="G95" s="134">
        <f>F95+(F95*$H$8)</f>
        <v>46.695</v>
      </c>
      <c r="H95" s="145">
        <f>E95*G95</f>
        <v>3502.125</v>
      </c>
      <c r="I95" s="158"/>
      <c r="J95" s="151"/>
      <c r="K95" s="151"/>
      <c r="L95" s="151"/>
      <c r="M95" s="151"/>
      <c r="N95" s="151"/>
      <c r="O95" s="151"/>
      <c r="P95" s="151"/>
      <c r="Q95" s="151"/>
    </row>
    <row r="96" spans="1:17" ht="12.75">
      <c r="A96" s="124" t="s">
        <v>53</v>
      </c>
      <c r="B96" s="165" t="s">
        <v>288</v>
      </c>
      <c r="C96" s="84" t="s">
        <v>289</v>
      </c>
      <c r="D96" s="90" t="s">
        <v>40</v>
      </c>
      <c r="E96" s="91">
        <v>20</v>
      </c>
      <c r="F96" s="141">
        <v>4.54</v>
      </c>
      <c r="G96" s="134">
        <f>F96+(F96*$H$8)</f>
        <v>5.653208</v>
      </c>
      <c r="H96" s="145">
        <f>E96*G96</f>
        <v>113.06416</v>
      </c>
      <c r="J96" s="151"/>
      <c r="K96" s="151"/>
      <c r="L96" s="151"/>
      <c r="M96" s="151"/>
      <c r="N96" s="151"/>
      <c r="O96" s="151"/>
      <c r="P96" s="151"/>
      <c r="Q96" s="151"/>
    </row>
    <row r="97" spans="1:17" ht="22.5">
      <c r="A97" s="124" t="s">
        <v>320</v>
      </c>
      <c r="B97" s="165" t="s">
        <v>321</v>
      </c>
      <c r="C97" s="244" t="s">
        <v>323</v>
      </c>
      <c r="D97" s="90" t="s">
        <v>322</v>
      </c>
      <c r="E97" s="91">
        <v>20</v>
      </c>
      <c r="F97" s="141">
        <v>31.85</v>
      </c>
      <c r="G97" s="134">
        <f>F97+(F97*$H$8)</f>
        <v>39.659620000000004</v>
      </c>
      <c r="H97" s="145">
        <f>E97*G97</f>
        <v>793.1924000000001</v>
      </c>
      <c r="I97" s="163">
        <f>SUM(H95:H97)</f>
        <v>4408.38156</v>
      </c>
      <c r="J97" s="151"/>
      <c r="K97" s="151"/>
      <c r="L97" s="151"/>
      <c r="M97" s="151"/>
      <c r="N97" s="151"/>
      <c r="O97" s="151"/>
      <c r="P97" s="151"/>
      <c r="Q97" s="151"/>
    </row>
    <row r="98" spans="1:17" ht="6.75" customHeight="1">
      <c r="A98" s="124"/>
      <c r="B98" s="88"/>
      <c r="C98" s="89"/>
      <c r="D98" s="90"/>
      <c r="E98" s="91"/>
      <c r="F98" s="135"/>
      <c r="G98" s="134"/>
      <c r="H98" s="145"/>
      <c r="I98" s="158"/>
      <c r="J98" s="151"/>
      <c r="K98" s="151"/>
      <c r="L98" s="151"/>
      <c r="M98" s="151"/>
      <c r="N98" s="151"/>
      <c r="O98" s="151"/>
      <c r="P98" s="151"/>
      <c r="Q98" s="151"/>
    </row>
    <row r="99" spans="1:17" ht="12.75">
      <c r="A99" s="122">
        <v>10</v>
      </c>
      <c r="B99" s="97"/>
      <c r="C99" s="98" t="s">
        <v>38</v>
      </c>
      <c r="D99" s="128"/>
      <c r="E99" s="100"/>
      <c r="F99" s="136"/>
      <c r="G99" s="137">
        <f aca="true" t="shared" si="10" ref="G99:G105">F99+(F99*$H$8)</f>
        <v>0</v>
      </c>
      <c r="H99" s="146">
        <f aca="true" t="shared" si="11" ref="H99:H105">E99*G99</f>
        <v>0</v>
      </c>
      <c r="I99" s="158"/>
      <c r="J99" s="151"/>
      <c r="K99" s="151"/>
      <c r="L99" s="151"/>
      <c r="M99" s="151"/>
      <c r="N99" s="151"/>
      <c r="O99" s="151"/>
      <c r="P99" s="151"/>
      <c r="Q99" s="151"/>
    </row>
    <row r="100" spans="1:17" ht="12.75">
      <c r="A100" s="124" t="s">
        <v>51</v>
      </c>
      <c r="B100" s="102" t="s">
        <v>191</v>
      </c>
      <c r="C100" s="89" t="s">
        <v>192</v>
      </c>
      <c r="D100" s="90" t="s">
        <v>193</v>
      </c>
      <c r="E100" s="91">
        <v>1</v>
      </c>
      <c r="F100" s="141">
        <v>389.34</v>
      </c>
      <c r="G100" s="134">
        <f t="shared" si="10"/>
        <v>484.80616799999996</v>
      </c>
      <c r="H100" s="150">
        <f t="shared" si="11"/>
        <v>484.80616799999996</v>
      </c>
      <c r="I100" s="158"/>
      <c r="J100" s="151"/>
      <c r="K100" s="151"/>
      <c r="L100" s="151"/>
      <c r="M100" s="151"/>
      <c r="N100" s="151"/>
      <c r="O100" s="151"/>
      <c r="P100" s="151"/>
      <c r="Q100" s="151"/>
    </row>
    <row r="101" spans="1:8" ht="12.75">
      <c r="A101" s="124" t="s">
        <v>94</v>
      </c>
      <c r="B101" s="102" t="s">
        <v>194</v>
      </c>
      <c r="C101" s="89" t="s">
        <v>195</v>
      </c>
      <c r="D101" s="90" t="s">
        <v>40</v>
      </c>
      <c r="E101" s="91">
        <v>0.4</v>
      </c>
      <c r="F101" s="141">
        <v>346.82</v>
      </c>
      <c r="G101" s="134">
        <f t="shared" si="10"/>
        <v>431.860264</v>
      </c>
      <c r="H101" s="150">
        <f t="shared" si="11"/>
        <v>172.7441056</v>
      </c>
    </row>
    <row r="102" spans="1:8" ht="12.75">
      <c r="A102" s="124" t="s">
        <v>95</v>
      </c>
      <c r="B102" s="102" t="s">
        <v>196</v>
      </c>
      <c r="C102" s="89" t="s">
        <v>197</v>
      </c>
      <c r="D102" s="90" t="s">
        <v>190</v>
      </c>
      <c r="E102" s="91">
        <v>1</v>
      </c>
      <c r="F102" s="141">
        <v>294.97</v>
      </c>
      <c r="G102" s="134">
        <f t="shared" si="10"/>
        <v>367.296644</v>
      </c>
      <c r="H102" s="150">
        <f t="shared" si="11"/>
        <v>367.296644</v>
      </c>
    </row>
    <row r="103" spans="1:8" ht="22.5">
      <c r="A103" s="124" t="s">
        <v>113</v>
      </c>
      <c r="B103" s="102" t="s">
        <v>198</v>
      </c>
      <c r="C103" s="89" t="s">
        <v>199</v>
      </c>
      <c r="D103" s="90" t="s">
        <v>52</v>
      </c>
      <c r="E103" s="91">
        <v>16.6</v>
      </c>
      <c r="F103" s="141">
        <v>239.38</v>
      </c>
      <c r="G103" s="134">
        <f t="shared" si="10"/>
        <v>298.07597599999997</v>
      </c>
      <c r="H103" s="150">
        <f t="shared" si="11"/>
        <v>4948.0612016</v>
      </c>
    </row>
    <row r="104" spans="1:17" ht="22.5">
      <c r="A104" s="124" t="s">
        <v>168</v>
      </c>
      <c r="B104" s="102" t="s">
        <v>87</v>
      </c>
      <c r="C104" s="89" t="s">
        <v>283</v>
      </c>
      <c r="D104" s="90" t="s">
        <v>190</v>
      </c>
      <c r="E104" s="91">
        <v>1</v>
      </c>
      <c r="F104" s="141">
        <v>511.44</v>
      </c>
      <c r="G104" s="134">
        <f t="shared" si="10"/>
        <v>636.845088</v>
      </c>
      <c r="H104" s="150">
        <f t="shared" si="11"/>
        <v>636.845088</v>
      </c>
      <c r="I104" s="158"/>
      <c r="J104" s="151"/>
      <c r="K104" s="151"/>
      <c r="L104" s="151"/>
      <c r="M104" s="151"/>
      <c r="N104" s="151"/>
      <c r="O104" s="151"/>
      <c r="P104" s="151"/>
      <c r="Q104" s="151"/>
    </row>
    <row r="105" spans="1:17" ht="12.75">
      <c r="A105" s="124" t="s">
        <v>302</v>
      </c>
      <c r="B105" s="102" t="s">
        <v>284</v>
      </c>
      <c r="C105" s="89" t="s">
        <v>91</v>
      </c>
      <c r="D105" s="90" t="s">
        <v>190</v>
      </c>
      <c r="E105" s="91">
        <v>1</v>
      </c>
      <c r="F105" s="141">
        <v>133.48</v>
      </c>
      <c r="G105" s="134">
        <f t="shared" si="10"/>
        <v>166.209296</v>
      </c>
      <c r="H105" s="150">
        <f t="shared" si="11"/>
        <v>166.209296</v>
      </c>
      <c r="I105" s="158"/>
      <c r="J105" s="151"/>
      <c r="K105" s="151"/>
      <c r="L105" s="151"/>
      <c r="M105" s="151"/>
      <c r="N105" s="151"/>
      <c r="O105" s="151"/>
      <c r="P105" s="151"/>
      <c r="Q105" s="151"/>
    </row>
    <row r="106" spans="1:9" ht="15" customHeight="1">
      <c r="A106" s="124"/>
      <c r="B106" s="88"/>
      <c r="C106" s="89"/>
      <c r="D106" s="90"/>
      <c r="E106" s="103"/>
      <c r="F106" s="133"/>
      <c r="G106" s="134"/>
      <c r="H106" s="145"/>
      <c r="I106" s="160">
        <f>SUM(H100:H105)</f>
        <v>6775.962503199999</v>
      </c>
    </row>
    <row r="107" spans="1:8" ht="12.75">
      <c r="A107" s="122">
        <v>11</v>
      </c>
      <c r="B107" s="97"/>
      <c r="C107" s="98" t="s">
        <v>102</v>
      </c>
      <c r="D107" s="99"/>
      <c r="E107" s="100"/>
      <c r="F107" s="136"/>
      <c r="G107" s="137"/>
      <c r="H107" s="146"/>
    </row>
    <row r="108" spans="1:10" ht="14.25" customHeight="1">
      <c r="A108" s="124" t="s">
        <v>54</v>
      </c>
      <c r="B108" s="102" t="s">
        <v>188</v>
      </c>
      <c r="C108" s="89" t="s">
        <v>189</v>
      </c>
      <c r="D108" s="90" t="s">
        <v>190</v>
      </c>
      <c r="E108" s="91">
        <v>1</v>
      </c>
      <c r="F108" s="141">
        <v>611.25</v>
      </c>
      <c r="G108" s="134">
        <f aca="true" t="shared" si="12" ref="G108:G113">F108+(F108*$H$8)</f>
        <v>761.1285</v>
      </c>
      <c r="H108" s="145">
        <f aca="true" t="shared" si="13" ref="H108:H113">E108*G108</f>
        <v>761.1285</v>
      </c>
      <c r="J108" s="65"/>
    </row>
    <row r="109" spans="1:8" ht="12.75">
      <c r="A109" s="124" t="s">
        <v>99</v>
      </c>
      <c r="B109" s="102" t="s">
        <v>200</v>
      </c>
      <c r="C109" s="89" t="s">
        <v>201</v>
      </c>
      <c r="D109" s="90" t="s">
        <v>193</v>
      </c>
      <c r="E109" s="91">
        <v>2</v>
      </c>
      <c r="F109" s="135">
        <v>183.94</v>
      </c>
      <c r="G109" s="134">
        <f t="shared" si="12"/>
        <v>229.042088</v>
      </c>
      <c r="H109" s="145">
        <f t="shared" si="13"/>
        <v>458.084176</v>
      </c>
    </row>
    <row r="110" spans="1:8" ht="12.75">
      <c r="A110" s="124" t="s">
        <v>169</v>
      </c>
      <c r="B110" s="108" t="s">
        <v>65</v>
      </c>
      <c r="C110" s="109" t="s">
        <v>64</v>
      </c>
      <c r="D110" s="110" t="s">
        <v>190</v>
      </c>
      <c r="E110" s="110">
        <v>1</v>
      </c>
      <c r="F110" s="142">
        <v>226.24</v>
      </c>
      <c r="G110" s="140">
        <f t="shared" si="12"/>
        <v>281.714048</v>
      </c>
      <c r="H110" s="148">
        <f t="shared" si="13"/>
        <v>281.714048</v>
      </c>
    </row>
    <row r="111" spans="1:8" ht="12.75">
      <c r="A111" s="124" t="s">
        <v>170</v>
      </c>
      <c r="B111" s="108" t="s">
        <v>280</v>
      </c>
      <c r="C111" s="109" t="s">
        <v>281</v>
      </c>
      <c r="D111" s="110" t="s">
        <v>190</v>
      </c>
      <c r="E111" s="110">
        <v>1</v>
      </c>
      <c r="F111" s="142">
        <v>235.63</v>
      </c>
      <c r="G111" s="140">
        <f t="shared" si="12"/>
        <v>293.406476</v>
      </c>
      <c r="H111" s="148">
        <f t="shared" si="13"/>
        <v>293.406476</v>
      </c>
    </row>
    <row r="112" spans="1:8" ht="12.75">
      <c r="A112" s="124" t="s">
        <v>303</v>
      </c>
      <c r="B112" s="108" t="s">
        <v>63</v>
      </c>
      <c r="C112" s="109" t="s">
        <v>62</v>
      </c>
      <c r="D112" s="110" t="s">
        <v>190</v>
      </c>
      <c r="E112" s="110">
        <v>1</v>
      </c>
      <c r="F112" s="142">
        <v>235.63</v>
      </c>
      <c r="G112" s="140">
        <f t="shared" si="12"/>
        <v>293.406476</v>
      </c>
      <c r="H112" s="148">
        <f t="shared" si="13"/>
        <v>293.406476</v>
      </c>
    </row>
    <row r="113" spans="1:8" ht="12.75">
      <c r="A113" s="124" t="s">
        <v>304</v>
      </c>
      <c r="B113" s="108" t="s">
        <v>158</v>
      </c>
      <c r="C113" s="109" t="s">
        <v>282</v>
      </c>
      <c r="D113" s="110" t="s">
        <v>190</v>
      </c>
      <c r="E113" s="110">
        <v>1</v>
      </c>
      <c r="F113" s="142">
        <v>114.28</v>
      </c>
      <c r="G113" s="140">
        <f t="shared" si="12"/>
        <v>142.301456</v>
      </c>
      <c r="H113" s="148">
        <f t="shared" si="13"/>
        <v>142.301456</v>
      </c>
    </row>
    <row r="114" spans="1:9" ht="18" customHeight="1">
      <c r="A114" s="124"/>
      <c r="B114" s="88"/>
      <c r="C114" s="89"/>
      <c r="D114" s="90"/>
      <c r="E114" s="91"/>
      <c r="F114" s="135"/>
      <c r="G114" s="134"/>
      <c r="H114" s="145"/>
      <c r="I114" s="160">
        <f>SUM(H108:H113)</f>
        <v>2230.0411320000003</v>
      </c>
    </row>
    <row r="115" spans="1:8" ht="12.75">
      <c r="A115" s="122">
        <v>12</v>
      </c>
      <c r="B115" s="97"/>
      <c r="C115" s="98" t="s">
        <v>39</v>
      </c>
      <c r="D115" s="128"/>
      <c r="E115" s="100"/>
      <c r="F115" s="136"/>
      <c r="G115" s="137">
        <f>F115+(F115*$H$8)</f>
        <v>0</v>
      </c>
      <c r="H115" s="146">
        <f>E115*G115</f>
        <v>0</v>
      </c>
    </row>
    <row r="116" spans="1:8" ht="12.75">
      <c r="A116" s="124" t="s">
        <v>96</v>
      </c>
      <c r="B116" s="102" t="s">
        <v>210</v>
      </c>
      <c r="C116" s="89" t="s">
        <v>211</v>
      </c>
      <c r="D116" s="90" t="s">
        <v>40</v>
      </c>
      <c r="E116" s="91">
        <v>30</v>
      </c>
      <c r="F116" s="141">
        <v>66.56</v>
      </c>
      <c r="G116" s="134">
        <f>F116+(F116*$H$8)</f>
        <v>82.88051200000001</v>
      </c>
      <c r="H116" s="145">
        <f>E116*G116</f>
        <v>2486.4153600000004</v>
      </c>
    </row>
    <row r="117" spans="1:9" ht="13.5" customHeight="1">
      <c r="A117" s="124"/>
      <c r="B117" s="88"/>
      <c r="C117" s="89"/>
      <c r="D117" s="90"/>
      <c r="E117" s="90"/>
      <c r="F117" s="135"/>
      <c r="G117" s="134"/>
      <c r="H117" s="145"/>
      <c r="I117" s="160">
        <f>SUM(H116)</f>
        <v>2486.4153600000004</v>
      </c>
    </row>
    <row r="118" spans="1:8" ht="12.75">
      <c r="A118" s="122">
        <v>13</v>
      </c>
      <c r="B118" s="97"/>
      <c r="C118" s="98" t="s">
        <v>80</v>
      </c>
      <c r="D118" s="128"/>
      <c r="E118" s="100"/>
      <c r="F118" s="144">
        <v>0</v>
      </c>
      <c r="G118" s="137">
        <f aca="true" t="shared" si="14" ref="G118:G127">F118+(F118*$H$8)</f>
        <v>0</v>
      </c>
      <c r="H118" s="146">
        <f aca="true" t="shared" si="15" ref="H118:H127">E118*G118</f>
        <v>0</v>
      </c>
    </row>
    <row r="119" spans="1:8" ht="12.75">
      <c r="A119" s="124" t="s">
        <v>106</v>
      </c>
      <c r="B119" s="102" t="s">
        <v>76</v>
      </c>
      <c r="C119" s="89" t="s">
        <v>77</v>
      </c>
      <c r="D119" s="90" t="s">
        <v>40</v>
      </c>
      <c r="E119" s="87">
        <v>492</v>
      </c>
      <c r="F119" s="141">
        <v>1.86</v>
      </c>
      <c r="G119" s="134">
        <f t="shared" si="14"/>
        <v>2.316072</v>
      </c>
      <c r="H119" s="145">
        <f t="shared" si="15"/>
        <v>1139.5074240000001</v>
      </c>
    </row>
    <row r="120" spans="1:8" ht="12.75">
      <c r="A120" s="124" t="s">
        <v>107</v>
      </c>
      <c r="B120" s="102" t="s">
        <v>202</v>
      </c>
      <c r="C120" s="89" t="s">
        <v>203</v>
      </c>
      <c r="D120" s="90" t="s">
        <v>52</v>
      </c>
      <c r="E120" s="87">
        <v>132</v>
      </c>
      <c r="F120" s="141">
        <v>3.59</v>
      </c>
      <c r="G120" s="134">
        <f t="shared" si="14"/>
        <v>4.470268</v>
      </c>
      <c r="H120" s="145">
        <f t="shared" si="15"/>
        <v>590.075376</v>
      </c>
    </row>
    <row r="121" spans="1:8" ht="12.75">
      <c r="A121" s="124" t="s">
        <v>108</v>
      </c>
      <c r="B121" s="102" t="s">
        <v>204</v>
      </c>
      <c r="C121" s="89" t="s">
        <v>205</v>
      </c>
      <c r="D121" s="90" t="s">
        <v>40</v>
      </c>
      <c r="E121" s="91">
        <v>516</v>
      </c>
      <c r="F121" s="141">
        <v>11.58</v>
      </c>
      <c r="G121" s="134">
        <f t="shared" si="14"/>
        <v>14.419416</v>
      </c>
      <c r="H121" s="145">
        <f t="shared" si="15"/>
        <v>7440.418656</v>
      </c>
    </row>
    <row r="122" spans="1:8" ht="24" customHeight="1">
      <c r="A122" s="124" t="s">
        <v>109</v>
      </c>
      <c r="B122" s="102" t="s">
        <v>206</v>
      </c>
      <c r="C122" s="89" t="s">
        <v>207</v>
      </c>
      <c r="D122" s="90" t="s">
        <v>40</v>
      </c>
      <c r="E122" s="91">
        <v>492</v>
      </c>
      <c r="F122" s="135">
        <v>13.18</v>
      </c>
      <c r="G122" s="134">
        <f t="shared" si="14"/>
        <v>16.411736</v>
      </c>
      <c r="H122" s="145">
        <f t="shared" si="15"/>
        <v>8074.574112</v>
      </c>
    </row>
    <row r="123" spans="1:8" ht="22.5">
      <c r="A123" s="124" t="s">
        <v>171</v>
      </c>
      <c r="B123" s="102" t="s">
        <v>208</v>
      </c>
      <c r="C123" s="89" t="s">
        <v>209</v>
      </c>
      <c r="D123" s="90" t="s">
        <v>40</v>
      </c>
      <c r="E123" s="91">
        <v>115</v>
      </c>
      <c r="F123" s="141">
        <v>13.78</v>
      </c>
      <c r="G123" s="134">
        <f t="shared" si="14"/>
        <v>17.158856</v>
      </c>
      <c r="H123" s="145">
        <f t="shared" si="15"/>
        <v>1973.26844</v>
      </c>
    </row>
    <row r="124" spans="1:47" ht="15" customHeight="1">
      <c r="A124" s="124" t="s">
        <v>110</v>
      </c>
      <c r="B124" s="102" t="s">
        <v>67</v>
      </c>
      <c r="C124" s="89" t="s">
        <v>66</v>
      </c>
      <c r="D124" s="90" t="s">
        <v>40</v>
      </c>
      <c r="E124" s="91">
        <v>10</v>
      </c>
      <c r="F124" s="141">
        <v>17.93</v>
      </c>
      <c r="G124" s="134">
        <f>F124+(F124*$H$8)</f>
        <v>22.326436</v>
      </c>
      <c r="H124" s="145">
        <f>E124*G124</f>
        <v>223.26436</v>
      </c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</row>
    <row r="125" spans="1:47" ht="15" customHeight="1">
      <c r="A125" s="124" t="s">
        <v>111</v>
      </c>
      <c r="B125" s="102" t="s">
        <v>285</v>
      </c>
      <c r="C125" s="89" t="s">
        <v>286</v>
      </c>
      <c r="D125" s="90" t="s">
        <v>40</v>
      </c>
      <c r="E125" s="91">
        <v>30</v>
      </c>
      <c r="F125" s="141">
        <v>22.4</v>
      </c>
      <c r="G125" s="134">
        <f>F125+(F125*$H$8)</f>
        <v>27.89248</v>
      </c>
      <c r="H125" s="145">
        <f>E125*G125</f>
        <v>836.7744</v>
      </c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</row>
    <row r="126" spans="1:47" ht="15" customHeight="1">
      <c r="A126" s="124" t="s">
        <v>112</v>
      </c>
      <c r="B126" s="102">
        <v>9537</v>
      </c>
      <c r="C126" s="89" t="s">
        <v>287</v>
      </c>
      <c r="D126" s="90" t="s">
        <v>40</v>
      </c>
      <c r="E126" s="91">
        <v>400</v>
      </c>
      <c r="F126" s="141">
        <v>1.85</v>
      </c>
      <c r="G126" s="134">
        <f t="shared" si="14"/>
        <v>2.30362</v>
      </c>
      <c r="H126" s="145">
        <f t="shared" si="15"/>
        <v>921.448</v>
      </c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</row>
    <row r="127" spans="1:47" ht="18.75" customHeight="1" thickBot="1">
      <c r="A127" s="124"/>
      <c r="B127" s="85"/>
      <c r="C127" s="89"/>
      <c r="D127" s="90"/>
      <c r="E127" s="91"/>
      <c r="F127" s="141"/>
      <c r="G127" s="134">
        <f t="shared" si="14"/>
        <v>0</v>
      </c>
      <c r="H127" s="145">
        <f t="shared" si="15"/>
        <v>0</v>
      </c>
      <c r="I127" s="160">
        <f>SUM(H119:H126)</f>
        <v>21199.330768</v>
      </c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</row>
    <row r="128" spans="1:47" ht="18" customHeight="1" thickBot="1">
      <c r="A128" s="174" t="s">
        <v>17</v>
      </c>
      <c r="B128" s="175"/>
      <c r="C128" s="175"/>
      <c r="D128" s="175"/>
      <c r="E128" s="175"/>
      <c r="F128" s="175"/>
      <c r="G128" s="176"/>
      <c r="H128" s="130">
        <f>SUM(H11:H127)</f>
        <v>103089.39325519998</v>
      </c>
      <c r="I128" s="164">
        <f>SUM(H128)</f>
        <v>103089.39325519998</v>
      </c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</row>
    <row r="129" spans="1:47" ht="14.25" customHeight="1">
      <c r="A129" s="180"/>
      <c r="B129" s="181"/>
      <c r="C129" s="181"/>
      <c r="D129" s="181"/>
      <c r="E129" s="181"/>
      <c r="F129" s="181"/>
      <c r="G129" s="181"/>
      <c r="H129" s="182"/>
      <c r="I129" s="159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</row>
    <row r="130" spans="1:47" ht="11.25" customHeight="1">
      <c r="A130" s="183"/>
      <c r="B130" s="184"/>
      <c r="C130" s="184"/>
      <c r="D130" s="184"/>
      <c r="E130" s="184"/>
      <c r="F130" s="184"/>
      <c r="G130" s="184"/>
      <c r="H130" s="185"/>
      <c r="I130" s="159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</row>
    <row r="131" spans="1:47" ht="11.25" customHeight="1">
      <c r="A131" s="68"/>
      <c r="B131" s="5"/>
      <c r="C131" s="5"/>
      <c r="D131" s="5"/>
      <c r="E131" s="5"/>
      <c r="F131" s="5"/>
      <c r="G131" s="6"/>
      <c r="H131" s="69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</row>
    <row r="132" spans="1:8" ht="12.75">
      <c r="A132" s="70"/>
      <c r="B132" s="7"/>
      <c r="C132" s="188"/>
      <c r="D132" s="188"/>
      <c r="E132" s="188"/>
      <c r="F132" s="188"/>
      <c r="G132" s="188"/>
      <c r="H132" s="71"/>
    </row>
    <row r="133" spans="1:8" ht="12.75">
      <c r="A133" s="72"/>
      <c r="B133" s="73"/>
      <c r="C133" s="78" t="s">
        <v>69</v>
      </c>
      <c r="D133" s="78"/>
      <c r="E133" s="78" t="s">
        <v>70</v>
      </c>
      <c r="F133" s="78"/>
      <c r="G133" s="78"/>
      <c r="H133" s="74"/>
    </row>
    <row r="134" spans="1:8" ht="12.75">
      <c r="A134" s="72"/>
      <c r="B134" s="73"/>
      <c r="C134" s="79" t="s">
        <v>68</v>
      </c>
      <c r="D134" s="73"/>
      <c r="E134" s="73"/>
      <c r="F134" s="73" t="s">
        <v>71</v>
      </c>
      <c r="G134" s="73"/>
      <c r="H134" s="74"/>
    </row>
    <row r="135" spans="1:8" ht="11.25" customHeight="1">
      <c r="A135" s="72"/>
      <c r="B135" s="73"/>
      <c r="C135" s="73"/>
      <c r="D135" s="73"/>
      <c r="E135" s="73"/>
      <c r="F135" s="73"/>
      <c r="G135" s="73"/>
      <c r="H135" s="74"/>
    </row>
    <row r="136" spans="1:8" ht="11.25" customHeight="1">
      <c r="A136" s="72"/>
      <c r="B136" s="73"/>
      <c r="C136" s="73"/>
      <c r="D136" s="111"/>
      <c r="E136" s="111"/>
      <c r="F136" s="111"/>
      <c r="G136" s="111"/>
      <c r="H136" s="112"/>
    </row>
    <row r="137" spans="1:8" ht="11.25" customHeight="1">
      <c r="A137" s="72"/>
      <c r="B137" s="73"/>
      <c r="C137" s="114"/>
      <c r="D137" s="111"/>
      <c r="E137" s="111"/>
      <c r="F137" s="111"/>
      <c r="G137" s="111"/>
      <c r="H137" s="112"/>
    </row>
    <row r="138" spans="1:8" ht="11.25" customHeight="1">
      <c r="A138" s="72"/>
      <c r="B138" s="73"/>
      <c r="C138" s="113"/>
      <c r="D138" s="186"/>
      <c r="E138" s="186"/>
      <c r="F138" s="186"/>
      <c r="G138" s="186"/>
      <c r="H138" s="187"/>
    </row>
    <row r="139" spans="1:8" ht="12.75">
      <c r="A139" s="72"/>
      <c r="B139" s="73"/>
      <c r="C139" s="111"/>
      <c r="D139" s="73"/>
      <c r="E139" s="73"/>
      <c r="F139" s="73"/>
      <c r="G139" s="73"/>
      <c r="H139" s="74"/>
    </row>
    <row r="140" spans="1:8" ht="12" customHeight="1" thickBot="1">
      <c r="A140" s="75"/>
      <c r="B140" s="76"/>
      <c r="C140" s="76"/>
      <c r="D140" s="76"/>
      <c r="E140" s="76"/>
      <c r="F140" s="76"/>
      <c r="G140" s="76"/>
      <c r="H140" s="77"/>
    </row>
    <row r="141" spans="1:8" ht="11.25" customHeight="1">
      <c r="A141" s="4"/>
      <c r="B141" s="4"/>
      <c r="C141" s="166"/>
      <c r="D141" s="166"/>
      <c r="E141" s="166"/>
      <c r="F141" s="166"/>
      <c r="G141" s="166"/>
      <c r="H141" s="4"/>
    </row>
    <row r="142" spans="1:8" ht="12" customHeight="1">
      <c r="A142" s="4"/>
      <c r="B142" s="4"/>
      <c r="C142" s="167"/>
      <c r="D142" s="167"/>
      <c r="E142" s="167"/>
      <c r="F142" s="167"/>
      <c r="G142" s="167"/>
      <c r="H142" s="4"/>
    </row>
    <row r="143" spans="1:8" ht="13.5" customHeight="1">
      <c r="A143" s="4"/>
      <c r="B143" s="4"/>
      <c r="C143" s="4"/>
      <c r="D143" s="4"/>
      <c r="E143" s="4"/>
      <c r="F143" s="4"/>
      <c r="G143" s="4"/>
      <c r="H143" s="4"/>
    </row>
    <row r="144" ht="4.5" customHeight="1"/>
  </sheetData>
  <sheetProtection/>
  <mergeCells count="19">
    <mergeCell ref="A1:H1"/>
    <mergeCell ref="F7:F8"/>
    <mergeCell ref="E7:E8"/>
    <mergeCell ref="F5:H5"/>
    <mergeCell ref="A4:E4"/>
    <mergeCell ref="A5:E5"/>
    <mergeCell ref="E6:H6"/>
    <mergeCell ref="A2:H2"/>
    <mergeCell ref="F4:H4"/>
    <mergeCell ref="C141:G141"/>
    <mergeCell ref="C142:G142"/>
    <mergeCell ref="A6:D6"/>
    <mergeCell ref="A8:D8"/>
    <mergeCell ref="A7:D7"/>
    <mergeCell ref="A128:G128"/>
    <mergeCell ref="A9:H9"/>
    <mergeCell ref="A129:H130"/>
    <mergeCell ref="D138:H138"/>
    <mergeCell ref="C132:G132"/>
  </mergeCells>
  <printOptions/>
  <pageMargins left="0.7874015748031497" right="0.1968503937007874" top="0.3937007874015748" bottom="0.3937007874015748" header="0" footer="0"/>
  <pageSetup fitToHeight="2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">
      <selection activeCell="C34" sqref="C34:F36"/>
    </sheetView>
  </sheetViews>
  <sheetFormatPr defaultColWidth="8.8515625" defaultRowHeight="12.75"/>
  <cols>
    <col min="1" max="1" width="10.421875" style="0" customWidth="1"/>
    <col min="2" max="2" width="58.8515625" style="0" customWidth="1"/>
    <col min="3" max="3" width="14.421875" style="0" customWidth="1"/>
    <col min="4" max="4" width="13.28125" style="0" customWidth="1"/>
    <col min="5" max="5" width="13.140625" style="0" bestFit="1" customWidth="1"/>
    <col min="6" max="6" width="17.00390625" style="0" customWidth="1"/>
    <col min="7" max="7" width="15.7109375" style="0" customWidth="1"/>
    <col min="8" max="10" width="12.421875" style="0" customWidth="1"/>
    <col min="11" max="11" width="13.140625" style="0" bestFit="1" customWidth="1"/>
  </cols>
  <sheetData>
    <row r="1" spans="1:10" ht="13.5" thickBot="1">
      <c r="A1" s="220" t="s">
        <v>20</v>
      </c>
      <c r="B1" s="221"/>
      <c r="C1" s="221"/>
      <c r="D1" s="221"/>
      <c r="E1" s="221"/>
      <c r="F1" s="221"/>
      <c r="G1" s="221"/>
      <c r="H1" s="221"/>
      <c r="I1" s="221"/>
      <c r="J1" s="222"/>
    </row>
    <row r="2" spans="1:10" ht="12.75">
      <c r="A2" s="223" t="s">
        <v>312</v>
      </c>
      <c r="B2" s="224"/>
      <c r="C2" s="62" t="s">
        <v>83</v>
      </c>
      <c r="D2" s="63"/>
      <c r="E2" s="64">
        <f>CURUMIM!H128</f>
        <v>103089.39325519998</v>
      </c>
      <c r="F2" s="64"/>
      <c r="G2" s="36"/>
      <c r="H2" s="225" t="s">
        <v>309</v>
      </c>
      <c r="I2" s="225"/>
      <c r="J2" s="226"/>
    </row>
    <row r="3" spans="1:10" ht="27" customHeight="1" thickBot="1">
      <c r="A3" s="227" t="s">
        <v>307</v>
      </c>
      <c r="B3" s="228"/>
      <c r="C3" s="242" t="str">
        <f>CURUMIM!A6</f>
        <v>LOCAL: RUA MADRE CLÉLIA MERLONE, Nº 225, BAIRRO NOSSA SENHORA APARECIDA</v>
      </c>
      <c r="D3" s="242"/>
      <c r="E3" s="242"/>
      <c r="F3" s="242"/>
      <c r="G3" s="242"/>
      <c r="H3" s="239" t="s">
        <v>308</v>
      </c>
      <c r="I3" s="240"/>
      <c r="J3" s="241"/>
    </row>
    <row r="4" spans="1:10" ht="26.25" thickBot="1">
      <c r="A4" s="9" t="s">
        <v>0</v>
      </c>
      <c r="B4" s="21" t="s">
        <v>22</v>
      </c>
      <c r="C4" s="22" t="s">
        <v>23</v>
      </c>
      <c r="D4" s="22" t="s">
        <v>26</v>
      </c>
      <c r="E4" s="17" t="s">
        <v>27</v>
      </c>
      <c r="F4" s="17" t="s">
        <v>28</v>
      </c>
      <c r="G4" s="17" t="s">
        <v>29</v>
      </c>
      <c r="H4" s="17" t="s">
        <v>31</v>
      </c>
      <c r="I4" s="17" t="s">
        <v>32</v>
      </c>
      <c r="J4" s="40" t="s">
        <v>33</v>
      </c>
    </row>
    <row r="5" spans="1:10" ht="12.75">
      <c r="A5" s="214">
        <v>1</v>
      </c>
      <c r="B5" s="219" t="str">
        <f>CURUMIM!C11</f>
        <v>INSTALAÇÕES INICIAIS DA OBRA</v>
      </c>
      <c r="C5" s="23" t="s">
        <v>24</v>
      </c>
      <c r="D5" s="50">
        <f>D6/$D$32</f>
        <v>0.003623651165307029</v>
      </c>
      <c r="E5" s="50">
        <v>1</v>
      </c>
      <c r="F5" s="39"/>
      <c r="G5" s="39"/>
      <c r="H5" s="37"/>
      <c r="I5" s="39"/>
      <c r="J5" s="41"/>
    </row>
    <row r="6" spans="1:10" ht="13.5" thickBot="1">
      <c r="A6" s="215"/>
      <c r="B6" s="217"/>
      <c r="C6" s="24" t="s">
        <v>25</v>
      </c>
      <c r="D6" s="51">
        <f>CURUMIM!I12</f>
        <v>373.56</v>
      </c>
      <c r="E6" s="51">
        <f>E5*$D$6</f>
        <v>373.56</v>
      </c>
      <c r="F6" s="51"/>
      <c r="G6" s="51"/>
      <c r="H6" s="51"/>
      <c r="I6" s="51"/>
      <c r="J6" s="54"/>
    </row>
    <row r="7" spans="1:10" ht="12.75">
      <c r="A7" s="214">
        <v>2</v>
      </c>
      <c r="B7" s="218" t="str">
        <f>CURUMIM!C14</f>
        <v>FUNDAÇÕES</v>
      </c>
      <c r="C7" s="24" t="s">
        <v>24</v>
      </c>
      <c r="D7" s="50">
        <f>D8/$D$32</f>
        <v>0.010986910333210911</v>
      </c>
      <c r="E7" s="50">
        <v>1</v>
      </c>
      <c r="F7" s="50"/>
      <c r="G7" s="50"/>
      <c r="H7" s="52"/>
      <c r="I7" s="50"/>
      <c r="J7" s="53"/>
    </row>
    <row r="8" spans="1:10" ht="13.5" thickBot="1">
      <c r="A8" s="215"/>
      <c r="B8" s="217"/>
      <c r="C8" s="24" t="s">
        <v>25</v>
      </c>
      <c r="D8" s="51">
        <f>CURUMIM!I20</f>
        <v>1132.63392</v>
      </c>
      <c r="E8" s="51">
        <f>E7*$D$8</f>
        <v>1132.63392</v>
      </c>
      <c r="F8" s="51"/>
      <c r="G8" s="51"/>
      <c r="H8" s="51"/>
      <c r="I8" s="51"/>
      <c r="J8" s="54"/>
    </row>
    <row r="9" spans="1:10" ht="12.75">
      <c r="A9" s="214">
        <v>3</v>
      </c>
      <c r="B9" s="218" t="str">
        <f>CURUMIM!C21</f>
        <v>ESTRUTURA</v>
      </c>
      <c r="C9" s="24" t="s">
        <v>24</v>
      </c>
      <c r="D9" s="50">
        <f>D10/$D$32</f>
        <v>0.15468305094904272</v>
      </c>
      <c r="E9" s="50">
        <v>1</v>
      </c>
      <c r="F9" s="50"/>
      <c r="G9" s="50"/>
      <c r="H9" s="52"/>
      <c r="I9" s="50"/>
      <c r="J9" s="53"/>
    </row>
    <row r="10" spans="1:10" ht="13.5" thickBot="1">
      <c r="A10" s="215"/>
      <c r="B10" s="217"/>
      <c r="C10" s="24" t="s">
        <v>25</v>
      </c>
      <c r="D10" s="51">
        <f>CURUMIM!I28</f>
        <v>15946.1818692</v>
      </c>
      <c r="E10" s="51">
        <f>E9*$D$10</f>
        <v>15946.1818692</v>
      </c>
      <c r="F10" s="51"/>
      <c r="G10" s="51"/>
      <c r="H10" s="51"/>
      <c r="I10" s="51"/>
      <c r="J10" s="54"/>
    </row>
    <row r="11" spans="1:10" ht="12.75">
      <c r="A11" s="214">
        <v>4</v>
      </c>
      <c r="B11" s="218" t="str">
        <f>CURUMIM!C30</f>
        <v>MURO EXTERNO E CERCAMENTO</v>
      </c>
      <c r="C11" s="24" t="s">
        <v>24</v>
      </c>
      <c r="D11" s="50">
        <f>D12/$D$32</f>
        <v>0.2148643958468803</v>
      </c>
      <c r="E11" s="50">
        <v>0.4</v>
      </c>
      <c r="F11" s="50">
        <v>0.6</v>
      </c>
      <c r="G11" s="50"/>
      <c r="H11" s="50"/>
      <c r="I11" s="80"/>
      <c r="J11" s="81"/>
    </row>
    <row r="12" spans="1:10" ht="13.5" thickBot="1">
      <c r="A12" s="215"/>
      <c r="B12" s="217"/>
      <c r="C12" s="24" t="s">
        <v>25</v>
      </c>
      <c r="D12" s="51">
        <f>CURUMIM!I33</f>
        <v>22150.240200000004</v>
      </c>
      <c r="E12" s="51">
        <f>E11*D12</f>
        <v>8860.096080000001</v>
      </c>
      <c r="F12" s="51">
        <f>F11*D12</f>
        <v>13290.144120000003</v>
      </c>
      <c r="G12" s="51"/>
      <c r="H12" s="51"/>
      <c r="I12" s="80"/>
      <c r="J12" s="81"/>
    </row>
    <row r="13" spans="1:10" ht="12.75">
      <c r="A13" s="214">
        <v>5</v>
      </c>
      <c r="B13" s="218" t="str">
        <f>CURUMIM!C35</f>
        <v>ALVENARIA, DRYWALL E REVESTIMENTO                        </v>
      </c>
      <c r="C13" s="24" t="s">
        <v>24</v>
      </c>
      <c r="D13" s="50">
        <f>D14/$D$32</f>
        <v>0.057219263725780636</v>
      </c>
      <c r="E13" s="50">
        <v>1</v>
      </c>
      <c r="F13" s="50"/>
      <c r="G13" s="50"/>
      <c r="H13" s="52"/>
      <c r="I13" s="50"/>
      <c r="J13" s="53"/>
    </row>
    <row r="14" spans="1:10" ht="13.5" thickBot="1">
      <c r="A14" s="215"/>
      <c r="B14" s="217"/>
      <c r="C14" s="24" t="s">
        <v>25</v>
      </c>
      <c r="D14" s="51">
        <f>CURUMIM!I43</f>
        <v>5898.69918</v>
      </c>
      <c r="E14" s="51">
        <f>E13*$D$14</f>
        <v>5898.69918</v>
      </c>
      <c r="F14" s="51"/>
      <c r="G14" s="51"/>
      <c r="H14" s="51"/>
      <c r="I14" s="51"/>
      <c r="J14" s="54"/>
    </row>
    <row r="15" spans="1:10" ht="12.75">
      <c r="A15" s="214">
        <v>6</v>
      </c>
      <c r="B15" s="218" t="str">
        <f>CURUMIM!C44</f>
        <v>PISOS, RODAPÉS, SOLEIRAS</v>
      </c>
      <c r="C15" s="24" t="s">
        <v>24</v>
      </c>
      <c r="D15" s="50">
        <f>D16/$D$32</f>
        <v>0.018085510098837982</v>
      </c>
      <c r="E15" s="50">
        <v>0.2</v>
      </c>
      <c r="F15" s="50">
        <v>0.8</v>
      </c>
      <c r="G15" s="50"/>
      <c r="H15" s="52"/>
      <c r="I15" s="50"/>
      <c r="J15" s="53"/>
    </row>
    <row r="16" spans="1:10" ht="13.5" thickBot="1">
      <c r="A16" s="215"/>
      <c r="B16" s="217"/>
      <c r="C16" s="24" t="s">
        <v>25</v>
      </c>
      <c r="D16" s="51">
        <f>CURUMIM!I50</f>
        <v>1864.4242627999997</v>
      </c>
      <c r="E16" s="51">
        <f>E15*$D$16</f>
        <v>372.88485255999996</v>
      </c>
      <c r="F16" s="51">
        <f>F15*$D$16</f>
        <v>1491.5394102399998</v>
      </c>
      <c r="G16" s="51"/>
      <c r="H16" s="51"/>
      <c r="I16" s="51"/>
      <c r="J16" s="54"/>
    </row>
    <row r="17" spans="1:10" ht="12.75">
      <c r="A17" s="214">
        <v>7</v>
      </c>
      <c r="B17" s="218" t="str">
        <f>CURUMIM!C51</f>
        <v>INSTALAÇÕES ELÉTRICAS</v>
      </c>
      <c r="C17" s="24" t="s">
        <v>24</v>
      </c>
      <c r="D17" s="50">
        <f>D18/$D$32</f>
        <v>0.06334697863468701</v>
      </c>
      <c r="E17" s="50">
        <v>0.3</v>
      </c>
      <c r="F17" s="50">
        <v>0.7</v>
      </c>
      <c r="G17" s="50"/>
      <c r="H17" s="52"/>
      <c r="I17" s="50"/>
      <c r="J17" s="53"/>
    </row>
    <row r="18" spans="1:10" ht="13.5" thickBot="1">
      <c r="A18" s="215"/>
      <c r="B18" s="217"/>
      <c r="C18" s="24" t="s">
        <v>25</v>
      </c>
      <c r="D18" s="51">
        <f>CURUMIM!I67</f>
        <v>6530.401592</v>
      </c>
      <c r="E18" s="51">
        <f>E17*D18</f>
        <v>1959.1204776</v>
      </c>
      <c r="F18" s="51">
        <f>F17*D18</f>
        <v>4571.2811144</v>
      </c>
      <c r="G18" s="51"/>
      <c r="H18" s="51"/>
      <c r="I18" s="51"/>
      <c r="J18" s="54"/>
    </row>
    <row r="19" spans="1:10" ht="12.75">
      <c r="A19" s="214">
        <v>8</v>
      </c>
      <c r="B19" s="218" t="str">
        <f>CURUMIM!C68</f>
        <v>INSTALAÇÕES HIDRÁULICAS</v>
      </c>
      <c r="C19" s="24" t="s">
        <v>24</v>
      </c>
      <c r="D19" s="50">
        <f>D20/$D$32</f>
        <v>0.11730713050239049</v>
      </c>
      <c r="E19" s="50">
        <v>0.3</v>
      </c>
      <c r="F19" s="50">
        <v>0.7</v>
      </c>
      <c r="G19" s="50"/>
      <c r="H19" s="52"/>
      <c r="I19" s="80"/>
      <c r="J19" s="81"/>
    </row>
    <row r="20" spans="1:10" ht="13.5" thickBot="1">
      <c r="A20" s="215"/>
      <c r="B20" s="217"/>
      <c r="C20" s="24" t="s">
        <v>25</v>
      </c>
      <c r="D20" s="51">
        <f>CURUMIM!I93</f>
        <v>12093.120907999999</v>
      </c>
      <c r="E20" s="51">
        <f>E19*D20</f>
        <v>3627.9362724</v>
      </c>
      <c r="F20" s="51">
        <f>F19*D20</f>
        <v>8465.184635599999</v>
      </c>
      <c r="G20" s="51"/>
      <c r="H20" s="51"/>
      <c r="I20" s="80"/>
      <c r="J20" s="81"/>
    </row>
    <row r="21" spans="1:10" ht="12.75">
      <c r="A21" s="214">
        <v>9</v>
      </c>
      <c r="B21" s="218" t="str">
        <f>CURUMIM!C94</f>
        <v>COBERTURA</v>
      </c>
      <c r="C21" s="24" t="s">
        <v>24</v>
      </c>
      <c r="D21" s="50">
        <f>D22/$D$32</f>
        <v>0.042762707401788246</v>
      </c>
      <c r="E21" s="50"/>
      <c r="F21" s="50">
        <v>1</v>
      </c>
      <c r="G21" s="50"/>
      <c r="H21" s="52"/>
      <c r="I21" s="50"/>
      <c r="J21" s="53"/>
    </row>
    <row r="22" spans="1:10" ht="13.5" thickBot="1">
      <c r="A22" s="215"/>
      <c r="B22" s="217"/>
      <c r="C22" s="24" t="s">
        <v>25</v>
      </c>
      <c r="D22" s="51">
        <f>CURUMIM!I97</f>
        <v>4408.38156</v>
      </c>
      <c r="E22" s="51"/>
      <c r="F22" s="51">
        <f>F21*D22</f>
        <v>4408.38156</v>
      </c>
      <c r="G22" s="51"/>
      <c r="H22" s="51"/>
      <c r="I22" s="51"/>
      <c r="J22" s="54"/>
    </row>
    <row r="23" spans="1:10" ht="12.75">
      <c r="A23" s="214">
        <v>10</v>
      </c>
      <c r="B23" s="218" t="str">
        <f>CURUMIM!C99</f>
        <v>ESQUADRIAS - MADEIRA E METÁLICA</v>
      </c>
      <c r="C23" s="24" t="s">
        <v>24</v>
      </c>
      <c r="D23" s="50">
        <f>D24/$D$32</f>
        <v>0.0657289978070388</v>
      </c>
      <c r="E23" s="50"/>
      <c r="F23" s="50">
        <v>1</v>
      </c>
      <c r="G23" s="50"/>
      <c r="H23" s="52"/>
      <c r="I23" s="50"/>
      <c r="J23" s="53"/>
    </row>
    <row r="24" spans="1:10" ht="13.5" thickBot="1">
      <c r="A24" s="215"/>
      <c r="B24" s="217"/>
      <c r="C24" s="24" t="s">
        <v>25</v>
      </c>
      <c r="D24" s="51">
        <f>CURUMIM!I106</f>
        <v>6775.962503199999</v>
      </c>
      <c r="E24" s="51"/>
      <c r="F24" s="51">
        <f>F23*D24</f>
        <v>6775.962503199999</v>
      </c>
      <c r="G24" s="51"/>
      <c r="H24" s="51"/>
      <c r="I24" s="51"/>
      <c r="J24" s="54"/>
    </row>
    <row r="25" spans="1:10" ht="12.75">
      <c r="A25" s="214">
        <v>11</v>
      </c>
      <c r="B25" s="218" t="str">
        <f>CURUMIM!C107</f>
        <v>ACESSÓRIOS E MOBILIÁRIO</v>
      </c>
      <c r="C25" s="24" t="s">
        <v>24</v>
      </c>
      <c r="D25" s="50">
        <f>D26/$D$32</f>
        <v>0.021632110361533372</v>
      </c>
      <c r="E25" s="50"/>
      <c r="F25" s="50">
        <v>1</v>
      </c>
      <c r="G25" s="50"/>
      <c r="H25" s="52"/>
      <c r="I25" s="50"/>
      <c r="J25" s="53"/>
    </row>
    <row r="26" spans="1:10" ht="13.5" thickBot="1">
      <c r="A26" s="215"/>
      <c r="B26" s="217"/>
      <c r="C26" s="24" t="s">
        <v>25</v>
      </c>
      <c r="D26" s="51">
        <f>CURUMIM!I114</f>
        <v>2230.0411320000003</v>
      </c>
      <c r="E26" s="51"/>
      <c r="F26" s="51">
        <f>F25*D26</f>
        <v>2230.0411320000003</v>
      </c>
      <c r="G26" s="51"/>
      <c r="H26" s="51"/>
      <c r="I26" s="51"/>
      <c r="J26" s="54"/>
    </row>
    <row r="27" spans="1:10" ht="12.75">
      <c r="A27" s="214">
        <v>12</v>
      </c>
      <c r="B27" s="218" t="str">
        <f>CURUMIM!C115</f>
        <v>VIDROS, ESPELHOS E ACESSÓRIOS</v>
      </c>
      <c r="C27" s="24" t="s">
        <v>24</v>
      </c>
      <c r="D27" s="50">
        <f>D28/$D$32</f>
        <v>0.024119022156283587</v>
      </c>
      <c r="E27" s="50"/>
      <c r="F27" s="50">
        <v>1</v>
      </c>
      <c r="G27" s="50"/>
      <c r="H27" s="52"/>
      <c r="I27" s="50"/>
      <c r="J27" s="53"/>
    </row>
    <row r="28" spans="1:10" ht="13.5" thickBot="1">
      <c r="A28" s="215"/>
      <c r="B28" s="217"/>
      <c r="C28" s="24" t="s">
        <v>25</v>
      </c>
      <c r="D28" s="51">
        <f>CURUMIM!I117</f>
        <v>2486.4153600000004</v>
      </c>
      <c r="E28" s="51"/>
      <c r="F28" s="51">
        <f>F27*D28</f>
        <v>2486.4153600000004</v>
      </c>
      <c r="G28" s="51"/>
      <c r="H28" s="51"/>
      <c r="I28" s="51"/>
      <c r="J28" s="54"/>
    </row>
    <row r="29" spans="1:10" ht="12.75">
      <c r="A29" s="214">
        <v>14</v>
      </c>
      <c r="B29" s="216" t="str">
        <f>CURUMIM!C118</f>
        <v>PINTURA E LIMPEZA </v>
      </c>
      <c r="C29" s="24" t="s">
        <v>24</v>
      </c>
      <c r="D29" s="58">
        <f>D30/$D$32</f>
        <v>0.20564027101721905</v>
      </c>
      <c r="E29" s="58"/>
      <c r="F29" s="50">
        <v>1</v>
      </c>
      <c r="G29" s="58"/>
      <c r="H29" s="58"/>
      <c r="I29" s="80"/>
      <c r="J29" s="81"/>
    </row>
    <row r="30" spans="1:10" ht="12.75">
      <c r="A30" s="215"/>
      <c r="B30" s="217"/>
      <c r="C30" s="24" t="s">
        <v>25</v>
      </c>
      <c r="D30" s="31">
        <f>CURUMIM!I127</f>
        <v>21199.330768</v>
      </c>
      <c r="E30" s="31"/>
      <c r="F30" s="51">
        <f>F29*D30</f>
        <v>21199.330768</v>
      </c>
      <c r="G30" s="31"/>
      <c r="H30" s="31"/>
      <c r="I30" s="80"/>
      <c r="J30" s="81"/>
    </row>
    <row r="31" spans="1:11" ht="12.75">
      <c r="A31" s="235" t="s">
        <v>21</v>
      </c>
      <c r="B31" s="236"/>
      <c r="C31" s="25" t="s">
        <v>24</v>
      </c>
      <c r="D31" s="56">
        <f>D5+D7+D9+D11+D13+D15+D17+D21+D23+D25+D27+D29+D19</f>
        <v>1</v>
      </c>
      <c r="E31" s="56">
        <f>E32/$D$32</f>
        <v>0.3702719692729843</v>
      </c>
      <c r="F31" s="56">
        <f>F32/$D$32</f>
        <v>0.6297280307270159</v>
      </c>
      <c r="G31" s="56"/>
      <c r="H31" s="56"/>
      <c r="I31" s="32"/>
      <c r="J31" s="61"/>
      <c r="K31" s="60"/>
    </row>
    <row r="32" spans="1:11" ht="13.5" thickBot="1">
      <c r="A32" s="237"/>
      <c r="B32" s="238"/>
      <c r="C32" s="26" t="s">
        <v>25</v>
      </c>
      <c r="D32" s="57">
        <f>D6+D8+D10+D12+D14+D16+D18+D22+D24+D26+D28+D30+D20</f>
        <v>103089.39325519999</v>
      </c>
      <c r="E32" s="57">
        <f>E6+E8+E10+E12+E14+E16+E18+E22+E24+E26+E28+E20</f>
        <v>38171.112651760006</v>
      </c>
      <c r="F32" s="57">
        <f>F6+F8+F10+F12+F14+F16+F18+F22+F24+F26+F28+F20+F30</f>
        <v>64918.28060344</v>
      </c>
      <c r="G32" s="57"/>
      <c r="H32" s="57"/>
      <c r="I32" s="33"/>
      <c r="J32" s="42"/>
      <c r="K32" s="59"/>
    </row>
    <row r="33" spans="1:10" ht="13.5" thickBot="1">
      <c r="A33" s="10"/>
      <c r="B33" s="10"/>
      <c r="C33" s="27"/>
      <c r="D33" s="27"/>
      <c r="E33" s="10"/>
      <c r="F33" s="10"/>
      <c r="G33" s="10"/>
      <c r="H33" s="55"/>
      <c r="I33" s="10"/>
      <c r="J33" s="10"/>
    </row>
    <row r="34" spans="1:10" ht="12.75">
      <c r="A34" s="11"/>
      <c r="B34" s="18"/>
      <c r="C34" s="231"/>
      <c r="D34" s="231"/>
      <c r="E34" s="231"/>
      <c r="F34" s="232"/>
      <c r="G34" s="38"/>
      <c r="H34" s="38"/>
      <c r="I34" s="38"/>
      <c r="J34" s="43"/>
    </row>
    <row r="35" spans="1:10" ht="12.75">
      <c r="A35" s="12"/>
      <c r="B35" s="19"/>
      <c r="C35" s="233"/>
      <c r="D35" s="233"/>
      <c r="E35" s="233"/>
      <c r="F35" s="234"/>
      <c r="G35" s="117" t="s">
        <v>30</v>
      </c>
      <c r="H35" s="34"/>
      <c r="I35" s="34"/>
      <c r="J35" s="44"/>
    </row>
    <row r="36" spans="1:10" ht="12.75">
      <c r="A36" s="13"/>
      <c r="B36" s="47" t="s">
        <v>72</v>
      </c>
      <c r="C36" s="233"/>
      <c r="D36" s="233"/>
      <c r="E36" s="233"/>
      <c r="F36" s="234"/>
      <c r="G36" s="34"/>
      <c r="H36" s="34"/>
      <c r="I36" s="34"/>
      <c r="J36" s="45"/>
    </row>
    <row r="37" spans="1:10" ht="12.75">
      <c r="A37" s="14"/>
      <c r="B37" s="20"/>
      <c r="C37" s="28"/>
      <c r="D37" s="115"/>
      <c r="E37" s="116"/>
      <c r="F37" s="118"/>
      <c r="G37" s="34"/>
      <c r="H37" s="34"/>
      <c r="I37" s="34"/>
      <c r="J37" s="45"/>
    </row>
    <row r="38" spans="1:10" ht="12.75">
      <c r="A38" s="15"/>
      <c r="B38" s="48"/>
      <c r="C38" s="29"/>
      <c r="D38" s="229"/>
      <c r="E38" s="229"/>
      <c r="F38" s="230"/>
      <c r="G38" s="34"/>
      <c r="H38" s="34"/>
      <c r="I38" s="34"/>
      <c r="J38" s="45"/>
    </row>
    <row r="39" spans="1:10" ht="13.5" thickBot="1">
      <c r="A39" s="16"/>
      <c r="B39" s="49" t="s">
        <v>73</v>
      </c>
      <c r="C39" s="30"/>
      <c r="D39" s="30"/>
      <c r="E39" s="35"/>
      <c r="F39" s="46"/>
      <c r="G39" s="35"/>
      <c r="H39" s="35"/>
      <c r="I39" s="35"/>
      <c r="J39" s="46"/>
    </row>
  </sheetData>
  <sheetProtection/>
  <mergeCells count="35">
    <mergeCell ref="C34:F36"/>
    <mergeCell ref="A31:B32"/>
    <mergeCell ref="A25:A26"/>
    <mergeCell ref="A27:A28"/>
    <mergeCell ref="H3:J3"/>
    <mergeCell ref="C3:G3"/>
    <mergeCell ref="A11:A12"/>
    <mergeCell ref="B11:B12"/>
    <mergeCell ref="A23:A24"/>
    <mergeCell ref="D38:F38"/>
    <mergeCell ref="A9:A10"/>
    <mergeCell ref="B9:B10"/>
    <mergeCell ref="B27:B28"/>
    <mergeCell ref="A21:A22"/>
    <mergeCell ref="A15:A16"/>
    <mergeCell ref="B17:B18"/>
    <mergeCell ref="A17:A18"/>
    <mergeCell ref="B15:B16"/>
    <mergeCell ref="B21:B22"/>
    <mergeCell ref="A19:A20"/>
    <mergeCell ref="A1:J1"/>
    <mergeCell ref="A2:B2"/>
    <mergeCell ref="H2:J2"/>
    <mergeCell ref="A3:B3"/>
    <mergeCell ref="B7:B8"/>
    <mergeCell ref="A7:A8"/>
    <mergeCell ref="B19:B20"/>
    <mergeCell ref="A29:A30"/>
    <mergeCell ref="B29:B30"/>
    <mergeCell ref="A5:A6"/>
    <mergeCell ref="B5:B6"/>
    <mergeCell ref="B25:B26"/>
    <mergeCell ref="B23:B24"/>
    <mergeCell ref="B13:B14"/>
    <mergeCell ref="A13:A14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ENGENHARIA</cp:lastModifiedBy>
  <cp:lastPrinted>2017-09-27T17:48:45Z</cp:lastPrinted>
  <dcterms:created xsi:type="dcterms:W3CDTF">2006-09-22T13:55:22Z</dcterms:created>
  <dcterms:modified xsi:type="dcterms:W3CDTF">2017-09-27T17:48:48Z</dcterms:modified>
  <cp:category/>
  <cp:version/>
  <cp:contentType/>
  <cp:contentStatus/>
</cp:coreProperties>
</file>